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410" windowWidth="14940" windowHeight="8010"/>
  </bookViews>
  <sheets>
    <sheet name="на 01.03.2024" sheetId="1" r:id="rId1"/>
  </sheets>
  <externalReferences>
    <externalReference r:id="rId2"/>
  </externalReferences>
  <definedNames>
    <definedName name="APPT" localSheetId="0">'на 01.03.2024'!#REF!</definedName>
    <definedName name="FIO" localSheetId="0">'на 01.03.2024'!#REF!</definedName>
    <definedName name="LAST_CELL" localSheetId="0">'на 01.03.2024'!#REF!</definedName>
    <definedName name="SIGN" localSheetId="0">'на 01.03.2024'!#REF!</definedName>
  </definedNames>
  <calcPr calcId="145621"/>
</workbook>
</file>

<file path=xl/calcChain.xml><?xml version="1.0" encoding="utf-8"?>
<calcChain xmlns="http://schemas.openxmlformats.org/spreadsheetml/2006/main">
  <c r="E26" i="1" l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F13" i="1"/>
  <c r="E13" i="1"/>
  <c r="D13" i="1"/>
  <c r="E12" i="1"/>
  <c r="D12" i="1"/>
  <c r="E11" i="1"/>
  <c r="D11" i="1"/>
  <c r="F10" i="1"/>
  <c r="E10" i="1"/>
  <c r="D10" i="1"/>
  <c r="E9" i="1"/>
  <c r="D9" i="1"/>
  <c r="E8" i="1"/>
  <c r="D8" i="1"/>
  <c r="E7" i="1"/>
  <c r="D7" i="1"/>
  <c r="B28" i="1" l="1"/>
  <c r="C28" i="1"/>
  <c r="G28" i="1"/>
  <c r="E28" i="1" s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B39" i="1"/>
  <c r="C39" i="1"/>
  <c r="E39" i="1" s="1"/>
  <c r="G39" i="1"/>
  <c r="D40" i="1"/>
  <c r="E40" i="1"/>
  <c r="B41" i="1"/>
  <c r="C41" i="1"/>
  <c r="G41" i="1"/>
  <c r="D42" i="1"/>
  <c r="E42" i="1"/>
  <c r="D43" i="1"/>
  <c r="E43" i="1"/>
  <c r="D44" i="1"/>
  <c r="E44" i="1"/>
  <c r="D45" i="1"/>
  <c r="E45" i="1"/>
  <c r="B46" i="1"/>
  <c r="C46" i="1"/>
  <c r="G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B58" i="1"/>
  <c r="D58" i="1" s="1"/>
  <c r="C58" i="1"/>
  <c r="G58" i="1"/>
  <c r="D59" i="1"/>
  <c r="E59" i="1"/>
  <c r="D60" i="1"/>
  <c r="E60" i="1"/>
  <c r="D61" i="1"/>
  <c r="E61" i="1"/>
  <c r="D62" i="1"/>
  <c r="E62" i="1"/>
  <c r="B63" i="1"/>
  <c r="C63" i="1"/>
  <c r="D63" i="1" s="1"/>
  <c r="G63" i="1"/>
  <c r="D64" i="1"/>
  <c r="E64" i="1"/>
  <c r="D65" i="1"/>
  <c r="E65" i="1"/>
  <c r="D66" i="1"/>
  <c r="E66" i="1"/>
  <c r="B67" i="1"/>
  <c r="D67" i="1" s="1"/>
  <c r="C67" i="1"/>
  <c r="G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B76" i="1"/>
  <c r="C76" i="1"/>
  <c r="D76" i="1" s="1"/>
  <c r="G76" i="1"/>
  <c r="E76" i="1" s="1"/>
  <c r="D77" i="1"/>
  <c r="E77" i="1"/>
  <c r="D78" i="1"/>
  <c r="E78" i="1"/>
  <c r="B79" i="1"/>
  <c r="C79" i="1"/>
  <c r="D79" i="1" s="1"/>
  <c r="G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B88" i="1"/>
  <c r="C88" i="1"/>
  <c r="D88" i="1" s="1"/>
  <c r="G88" i="1"/>
  <c r="D89" i="1"/>
  <c r="E89" i="1"/>
  <c r="D90" i="1"/>
  <c r="E90" i="1"/>
  <c r="D91" i="1"/>
  <c r="E91" i="1"/>
  <c r="D92" i="1"/>
  <c r="E92" i="1"/>
  <c r="D93" i="1"/>
  <c r="E93" i="1"/>
  <c r="B94" i="1"/>
  <c r="C94" i="1"/>
  <c r="G94" i="1"/>
  <c r="D95" i="1"/>
  <c r="E95" i="1"/>
  <c r="D96" i="1"/>
  <c r="E96" i="1"/>
  <c r="D97" i="1"/>
  <c r="E97" i="1"/>
  <c r="D98" i="1"/>
  <c r="E98" i="1"/>
  <c r="B99" i="1"/>
  <c r="C99" i="1"/>
  <c r="G99" i="1"/>
  <c r="D100" i="1"/>
  <c r="E100" i="1"/>
  <c r="B101" i="1"/>
  <c r="C101" i="1"/>
  <c r="G101" i="1"/>
  <c r="D102" i="1"/>
  <c r="E102" i="1"/>
  <c r="D103" i="1"/>
  <c r="E103" i="1"/>
  <c r="D104" i="1"/>
  <c r="E104" i="1"/>
  <c r="G6" i="1"/>
  <c r="E6" i="1" s="1"/>
  <c r="C6" i="1"/>
  <c r="B6" i="1"/>
  <c r="D6" i="1" l="1"/>
  <c r="E101" i="1"/>
  <c r="E94" i="1"/>
  <c r="E67" i="1"/>
  <c r="E58" i="1"/>
  <c r="E46" i="1"/>
  <c r="G27" i="1"/>
  <c r="G105" i="1" s="1"/>
  <c r="D101" i="1"/>
  <c r="D99" i="1"/>
  <c r="D94" i="1"/>
  <c r="E79" i="1"/>
  <c r="E63" i="1"/>
  <c r="D46" i="1"/>
  <c r="D41" i="1"/>
  <c r="D39" i="1"/>
  <c r="C27" i="1"/>
  <c r="B27" i="1"/>
  <c r="B105" i="1" s="1"/>
  <c r="E99" i="1"/>
  <c r="E88" i="1"/>
  <c r="E41" i="1"/>
  <c r="D28" i="1"/>
  <c r="E27" i="1" l="1"/>
  <c r="C105" i="1"/>
  <c r="D27" i="1"/>
</calcChain>
</file>

<file path=xl/sharedStrings.xml><?xml version="1.0" encoding="utf-8"?>
<sst xmlns="http://schemas.openxmlformats.org/spreadsheetml/2006/main" count="189" uniqueCount="188">
  <si>
    <t>НАЛОГОВЫЕ И НЕНАЛОГОВЫЕ ДОХОДЫ</t>
  </si>
  <si>
    <t>Налог на имущество организаций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</si>
  <si>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</si>
  <si>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</si>
  <si>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Краевой бюджет</t>
  </si>
  <si>
    <t>Показатели</t>
  </si>
  <si>
    <t>ДОХОДЫ, ВСЕГО</t>
  </si>
  <si>
    <t>РАСХОДЫ,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</si>
  <si>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</si>
  <si>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</si>
  <si>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</si>
  <si>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</si>
  <si>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</si>
  <si>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</si>
  <si>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</si>
  <si>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</si>
  <si>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</si>
  <si>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</si>
  <si>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</si>
  <si>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</si>
  <si>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</si>
  <si>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</si>
  <si>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</si>
  <si>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</si>
  <si>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</si>
  <si>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</si>
  <si>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</si>
  <si>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</si>
  <si>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</si>
  <si>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</si>
  <si>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</si>
  <si>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</si>
  <si>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</si>
  <si>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</si>
  <si>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</si>
  <si>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</si>
  <si>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</si>
  <si>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</si>
  <si>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</si>
  <si>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</si>
  <si>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</si>
  <si>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</si>
  <si>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</si>
  <si>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</si>
  <si>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</si>
  <si>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</si>
  <si>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</si>
  <si>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</si>
  <si>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</si>
  <si>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</si>
  <si>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</si>
  <si>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</si>
  <si>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</si>
  <si>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</si>
  <si>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</si>
  <si>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</si>
  <si>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</si>
  <si>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</si>
  <si>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</si>
  <si>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</si>
  <si>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</si>
  <si>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</si>
  <si>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</si>
  <si>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</si>
  <si>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</si>
  <si>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</si>
  <si>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</si>
  <si>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</si>
  <si>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</si>
  <si>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</si>
  <si>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</si>
  <si>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</si>
  <si>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</si>
  <si>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</si>
  <si>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</si>
  <si>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</si>
  <si>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</si>
  <si>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</si>
  <si>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Судебная система</t>
  </si>
  <si>
    <t>Фундаментальные исследования</t>
  </si>
  <si>
    <t>Водное хозяйство</t>
  </si>
  <si>
    <t>Прикладные научные исследования в области национальной экономики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</si>
  <si>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</si>
  <si>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</si>
  <si>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0100</t>
  </si>
  <si>
    <t>0102</t>
  </si>
  <si>
    <t>0103</t>
  </si>
  <si>
    <t>0104</t>
  </si>
  <si>
    <t>0105</t>
  </si>
  <si>
    <t>0106</t>
  </si>
  <si>
    <t>0107</t>
  </si>
  <si>
    <t>0108</t>
  </si>
  <si>
    <t>0110</t>
  </si>
  <si>
    <t>0111</t>
  </si>
  <si>
    <t>0113</t>
  </si>
  <si>
    <t>0200</t>
  </si>
  <si>
    <t>0203</t>
  </si>
  <si>
    <t>0300</t>
  </si>
  <si>
    <t>0309</t>
  </si>
  <si>
    <t>0310</t>
  </si>
  <si>
    <t>0311</t>
  </si>
  <si>
    <t>0314</t>
  </si>
  <si>
    <t>0400</t>
  </si>
  <si>
    <t>0401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</si>
  <si>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</si>
  <si>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</si>
  <si>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</si>
  <si>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</si>
  <si>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</si>
  <si>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</si>
  <si>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</si>
  <si>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</si>
  <si>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</si>
  <si>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0500</t>
  </si>
  <si>
    <t>0501</t>
  </si>
  <si>
    <t>0502</t>
  </si>
  <si>
    <t>0503</t>
  </si>
  <si>
    <t>0505</t>
  </si>
  <si>
    <t>0600</t>
  </si>
  <si>
    <t>0601</t>
  </si>
  <si>
    <t>0603</t>
  </si>
  <si>
    <t>0605</t>
  </si>
  <si>
    <t>0700</t>
  </si>
  <si>
    <t>0701</t>
  </si>
  <si>
    <t>0702</t>
  </si>
  <si>
    <t>0703</t>
  </si>
  <si>
    <t>0704</t>
  </si>
  <si>
    <t>0705</t>
  </si>
  <si>
    <t>0706</t>
  </si>
  <si>
    <t>0707</t>
  </si>
  <si>
    <t>0709</t>
  </si>
  <si>
    <t>0800</t>
  </si>
  <si>
    <t>0801</t>
  </si>
  <si>
    <t>0804</t>
  </si>
  <si>
    <t>0900</t>
  </si>
  <si>
    <t>0901</t>
  </si>
  <si>
    <t>0902</t>
  </si>
  <si>
    <t>0903</t>
  </si>
  <si>
    <t>0904</t>
  </si>
  <si>
    <t>0905</t>
  </si>
  <si>
    <t>0906</t>
  </si>
  <si>
    <t>0907</t>
  </si>
  <si>
    <t>0909</t>
  </si>
  <si>
    <t>1000</t>
  </si>
  <si>
    <t>1001</t>
  </si>
  <si>
    <t>1002</t>
  </si>
  <si>
    <t>1003</t>
  </si>
  <si>
    <t>1004</t>
  </si>
  <si>
    <t>1006</t>
  </si>
  <si>
    <t>1100</t>
  </si>
  <si>
    <t>1101</t>
  </si>
  <si>
    <t>1102</t>
  </si>
  <si>
    <t>1103</t>
  </si>
  <si>
    <t>1105</t>
  </si>
  <si>
    <t>1300</t>
  </si>
  <si>
    <t>1301</t>
  </si>
  <si>
    <t>1400</t>
  </si>
  <si>
    <t>1401</t>
  </si>
  <si>
    <t>1402</t>
  </si>
  <si>
    <t>1403</t>
  </si>
  <si>
    <t>Топливно-энергетический комплекс</t>
  </si>
  <si>
    <t>ДЕФИЦИТ/ПРОФИЦИТ</t>
  </si>
  <si>
    <t>НАЛОГИ НА ПРИБЫЛЬ,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</si>
  <si>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</si>
  <si>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</si>
  <si>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</si>
  <si>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</si>
  <si>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</si>
  <si>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</si>
  <si>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</si>
  <si>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</si>
  <si>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 за пользование объектами животного мира</t>
  </si>
  <si>
    <t>ДОХОДЫ ОТ ИСПОЛЬЗОВАНИЯ ИМУЩЕСТВА, НАХОДЯЩЕГОСЯ В ГОСУДАРСТВЕННОЙ И МУНИЦИПАЛЬНОЙ СОБСТВЕННОСТИ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</si>
  <si>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</si>
  <si>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</si>
  <si>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</si>
  <si>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</si>
  <si>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0402</t>
  </si>
  <si>
    <t xml:space="preserve"> </t>
  </si>
  <si>
    <t>Транспортный налог</t>
  </si>
  <si>
    <t>2</t>
  </si>
  <si>
    <t>3</t>
  </si>
  <si>
    <t>План 
на 2024 год</t>
  </si>
  <si>
    <t>% исполнения к году</t>
  </si>
  <si>
    <t>% исполнения к соответстующему периоду 2023 года</t>
  </si>
  <si>
    <t>Основные параметры исполнения бюджета Пермского края по состоянию на 01.07.2024 г., тыс.рублей</t>
  </si>
  <si>
    <t>Факт на 01.07.2023</t>
  </si>
  <si>
    <t>Факт на 01.07.2024г.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</si>
</sst>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#,##0.0_р_."/>
    <numFmt numFmtId="167" formatCode="0.0000%"/>
  </numFmts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5" fillId="0" borderId="0"/>
  </cellStyleXfs>
  <cellXfs count="50">
    <xf numFmtId="0" fontId="0" fillId="0" borderId="0" xfId="0"/>
    <xf numFmtId="49" fontId="4" fillId="0" borderId="2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/>
    </xf>
    <xf numFmtId="0" fontId="4" fillId="2" borderId="2" xfId="0" applyFont="1" applyFill="1" applyBorder="1"/>
    <xf numFmtId="49" fontId="4" fillId="0" borderId="0" xfId="0" applyNumberFormat="1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wrapText="1"/>
    </xf>
    <xf numFmtId="165" fontId="9" fillId="2" borderId="2" xfId="0" applyNumberFormat="1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center" wrapText="1"/>
    </xf>
    <xf numFmtId="165" fontId="9" fillId="3" borderId="2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 wrapText="1"/>
    </xf>
    <xf numFmtId="165" fontId="10" fillId="3" borderId="2" xfId="0" applyNumberFormat="1" applyFont="1" applyFill="1" applyBorder="1" applyAlignment="1">
      <alignment horizontal="center"/>
    </xf>
    <xf numFmtId="0" fontId="11" fillId="2" borderId="2" xfId="0" applyFont="1" applyFill="1" applyBorder="1"/>
    <xf numFmtId="164" fontId="5" fillId="0" borderId="0" xfId="0" applyNumberFormat="1" applyFont="1"/>
    <xf numFmtId="49" fontId="2" fillId="0" borderId="0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right" wrapText="1"/>
    </xf>
    <xf numFmtId="164" fontId="9" fillId="0" borderId="2" xfId="0" applyNumberFormat="1" applyFont="1" applyBorder="1" applyAlignment="1">
      <alignment horizontal="right" wrapText="1"/>
    </xf>
    <xf numFmtId="0" fontId="5" fillId="0" borderId="0" xfId="0" applyFont="1"/>
    <xf numFmtId="164" fontId="4" fillId="2" borderId="2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</cellXfs>
  <cellStyles count="12">
    <cellStyle name="Normal" xfId="7"/>
    <cellStyle name="Обычный" xfId="0" builtinId="0"/>
    <cellStyle name="Обычный 11" xfId="10"/>
    <cellStyle name="Обычный 2" xfId="3"/>
    <cellStyle name="Обычный 2 2" xfId="4"/>
    <cellStyle name="Обычный 2 2 2" xfId="9"/>
    <cellStyle name="Обычный 2 3" xfId="6"/>
    <cellStyle name="Обычный 2 3 2" xfId="11"/>
    <cellStyle name="Обычный 3" xfId="5"/>
    <cellStyle name="Обычный 4" xfId="2"/>
    <cellStyle name="Обычный 5" xfId="1"/>
    <cellStyle name="Обычный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S/Downloads/&#1054;&#1089;&#1085;&#1086;&#1074;&#1085;&#1099;&#1077;%20&#1087;&#1072;&#1088;&#1072;&#1084;&#1077;&#1090;&#1088;&#1099;%20&#1080;&#1089;&#1087;&#1086;&#1083;&#1085;&#1077;&#1085;&#1080;&#1103;%20&#1082;&#1086;&#1085;&#1089;%20&#1073;&#1102;&#1076;&#1078;&#1077;&#1090;&#1072;%20&#1055;&#1050;%20&#1085;&#1072;%2001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</sheetNames>
    <sheetDataSet>
      <sheetData sheetId="0" refreshError="1">
        <row r="8">
          <cell r="C8">
            <v>63690770.95786</v>
          </cell>
        </row>
        <row r="11">
          <cell r="C11">
            <v>12088748.45489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109"/>
  <sheetViews>
    <sheetView tabSelected="1" zoomScale="85" zoomScaleNormal="85" workbookViewId="0">
      <selection activeCell="H1" sqref="E1:H1048576"/>
    </sheetView>
  </sheetViews>
  <sheetFormatPr defaultRowHeight="12.75" customHeight="1" outlineLevelRow="2" x14ac:dyDescent="0.2"/>
  <cols>
    <col min="1" max="1" width="44.42578125" customWidth="1"/>
    <col min="2" max="2" width="18.5703125" customWidth="1"/>
    <col min="3" max="3" width="18.7109375" customWidth="1"/>
    <col min="4" max="4" width="15.28515625" customWidth="1"/>
    <col min="5" max="5" width="17.42578125" customWidth="1"/>
    <col min="6" max="6" width="14.28515625" hidden="1" customWidth="1"/>
    <col min="7" max="7" width="20.42578125" style="19" hidden="1" customWidth="1"/>
    <col min="8" max="8" width="10.28515625" customWidth="1"/>
  </cols>
  <sheetData>
    <row r="1" spans="1:8" ht="45" customHeight="1" x14ac:dyDescent="0.2">
      <c r="A1" s="48" t="s">
        <v>185</v>
      </c>
      <c r="B1" s="48"/>
      <c r="C1" s="48"/>
      <c r="D1" s="48"/>
      <c r="E1" s="48"/>
    </row>
    <row r="2" spans="1:8" x14ac:dyDescent="0.2">
      <c r="A2" s="39" t="s">
        <v>5</v>
      </c>
      <c r="B2" s="42" t="s">
        <v>4</v>
      </c>
      <c r="C2" s="43"/>
      <c r="D2" s="43"/>
      <c r="E2" s="44"/>
    </row>
    <row r="3" spans="1:8" x14ac:dyDescent="0.2">
      <c r="A3" s="40"/>
      <c r="B3" s="45"/>
      <c r="C3" s="46"/>
      <c r="D3" s="46"/>
      <c r="E3" s="47"/>
    </row>
    <row r="4" spans="1:8" ht="38.25" x14ac:dyDescent="0.2">
      <c r="A4" s="41"/>
      <c r="B4" s="11" t="s">
        <v>182</v>
      </c>
      <c r="C4" s="11" t="s">
        <v>187</v>
      </c>
      <c r="D4" s="11" t="s">
        <v>183</v>
      </c>
      <c r="E4" s="11" t="s">
        <v>184</v>
      </c>
      <c r="G4" s="11" t="s">
        <v>186</v>
      </c>
    </row>
    <row r="5" spans="1:8" x14ac:dyDescent="0.2">
      <c r="A5" s="27">
        <v>1</v>
      </c>
      <c r="B5" s="27" t="s">
        <v>180</v>
      </c>
      <c r="C5" s="27" t="s">
        <v>181</v>
      </c>
      <c r="D5" s="27">
        <v>4</v>
      </c>
      <c r="E5" s="27">
        <v>5</v>
      </c>
      <c r="F5" s="27">
        <v>6</v>
      </c>
      <c r="G5" s="27">
        <v>7</v>
      </c>
    </row>
    <row r="6" spans="1:8" x14ac:dyDescent="0.2">
      <c r="A6" s="7" t="s">
        <v>6</v>
      </c>
      <c r="B6" s="34">
        <f>B7+B21</f>
        <v>210018653</v>
      </c>
      <c r="C6" s="34">
        <f>C7+C21</f>
        <v>110813522.40000001</v>
      </c>
      <c r="D6" s="35">
        <f>C6/B6</f>
        <v>0.52763657330951463</v>
      </c>
      <c r="E6" s="35">
        <f t="shared" ref="E6:E26" si="0">C6/G6</f>
        <v>1.0271784130823072</v>
      </c>
      <c r="F6" s="35"/>
      <c r="G6" s="34">
        <f>G7+G21</f>
        <v>107881475.10565001</v>
      </c>
      <c r="H6" s="25" t="s">
        <v>178</v>
      </c>
    </row>
    <row r="7" spans="1:8" x14ac:dyDescent="0.2">
      <c r="A7" s="8" t="s">
        <v>0</v>
      </c>
      <c r="B7" s="29">
        <v>178779743.80000001</v>
      </c>
      <c r="C7" s="29">
        <v>94141232.5</v>
      </c>
      <c r="D7" s="30">
        <f t="shared" ref="D7:D26" si="1">C7/B7</f>
        <v>0.52657661600251149</v>
      </c>
      <c r="E7" s="30">
        <f t="shared" si="0"/>
        <v>1.068567421639953</v>
      </c>
      <c r="F7" s="30"/>
      <c r="G7" s="29">
        <v>88100414.249500006</v>
      </c>
    </row>
    <row r="8" spans="1:8" outlineLevel="1" x14ac:dyDescent="0.2">
      <c r="A8" s="8" t="s">
        <v>162</v>
      </c>
      <c r="B8" s="29">
        <v>122150622</v>
      </c>
      <c r="C8" s="29">
        <v>62318315.5</v>
      </c>
      <c r="D8" s="30">
        <f t="shared" si="1"/>
        <v>0.51017599812140135</v>
      </c>
      <c r="E8" s="30">
        <f t="shared" si="0"/>
        <v>0.99686772346694774</v>
      </c>
      <c r="F8" s="30"/>
      <c r="G8" s="29">
        <v>62514127.033089995</v>
      </c>
    </row>
    <row r="9" spans="1:8" outlineLevel="2" x14ac:dyDescent="0.2">
      <c r="A9" s="9" t="s">
        <v>163</v>
      </c>
      <c r="B9" s="31">
        <v>73354697.299999997</v>
      </c>
      <c r="C9" s="31">
        <v>39286333.5</v>
      </c>
      <c r="D9" s="32">
        <f t="shared" si="1"/>
        <v>0.53556670460147893</v>
      </c>
      <c r="E9" s="32">
        <f t="shared" si="0"/>
        <v>0.90248720296454554</v>
      </c>
      <c r="F9" s="32"/>
      <c r="G9" s="31">
        <v>43531180.68705</v>
      </c>
    </row>
    <row r="10" spans="1:8" outlineLevel="2" x14ac:dyDescent="0.2">
      <c r="A10" s="9" t="s">
        <v>164</v>
      </c>
      <c r="B10" s="31">
        <v>48795924.700000003</v>
      </c>
      <c r="C10" s="31">
        <v>23031982</v>
      </c>
      <c r="D10" s="32">
        <f t="shared" si="1"/>
        <v>0.47200626162127018</v>
      </c>
      <c r="E10" s="32">
        <f t="shared" si="0"/>
        <v>1.2132985881195761</v>
      </c>
      <c r="F10" s="33">
        <f>C10/[1]Бюджет!$C$8</f>
        <v>0.36162196898572241</v>
      </c>
      <c r="G10" s="31">
        <v>18982946.346039999</v>
      </c>
    </row>
    <row r="11" spans="1:8" ht="38.25" outlineLevel="2" x14ac:dyDescent="0.2">
      <c r="A11" s="8" t="s">
        <v>165</v>
      </c>
      <c r="B11" s="29">
        <v>14697965.499999998</v>
      </c>
      <c r="C11" s="29">
        <v>6807136.4000000004</v>
      </c>
      <c r="D11" s="30">
        <f t="shared" si="1"/>
        <v>0.4631346018603732</v>
      </c>
      <c r="E11" s="30">
        <f t="shared" si="0"/>
        <v>1.0028437527359739</v>
      </c>
      <c r="F11" s="30"/>
      <c r="G11" s="29">
        <v>6787833.4799699998</v>
      </c>
    </row>
    <row r="12" spans="1:8" outlineLevel="1" x14ac:dyDescent="0.2">
      <c r="A12" s="8" t="s">
        <v>166</v>
      </c>
      <c r="B12" s="29">
        <v>11347154.5</v>
      </c>
      <c r="C12" s="29">
        <v>7536614.0999999996</v>
      </c>
      <c r="D12" s="30">
        <f t="shared" si="1"/>
        <v>0.66418537792888954</v>
      </c>
      <c r="E12" s="30">
        <f t="shared" si="0"/>
        <v>1.4006701248094018</v>
      </c>
      <c r="F12" s="30"/>
      <c r="G12" s="29">
        <v>5380720.2470500004</v>
      </c>
    </row>
    <row r="13" spans="1:8" ht="25.5" outlineLevel="2" x14ac:dyDescent="0.2">
      <c r="A13" s="9" t="s">
        <v>167</v>
      </c>
      <c r="B13" s="31">
        <v>10819497.699999999</v>
      </c>
      <c r="C13" s="31">
        <v>7227807.7999999998</v>
      </c>
      <c r="D13" s="32">
        <f t="shared" si="1"/>
        <v>0.66803543014755673</v>
      </c>
      <c r="E13" s="32">
        <f t="shared" si="0"/>
        <v>1.3888670382099633</v>
      </c>
      <c r="F13" s="33">
        <f>C13/[1]Бюджет!$C$11</f>
        <v>0.59789545848944281</v>
      </c>
      <c r="G13" s="31">
        <v>5204103.4895000001</v>
      </c>
    </row>
    <row r="14" spans="1:8" outlineLevel="1" x14ac:dyDescent="0.2">
      <c r="A14" s="8" t="s">
        <v>168</v>
      </c>
      <c r="B14" s="29">
        <v>20424877</v>
      </c>
      <c r="C14" s="29">
        <v>9753520.5999999996</v>
      </c>
      <c r="D14" s="30">
        <f t="shared" si="1"/>
        <v>0.47753142405704568</v>
      </c>
      <c r="E14" s="30">
        <f t="shared" si="0"/>
        <v>1.0332600862736983</v>
      </c>
      <c r="F14" s="30"/>
      <c r="G14" s="29">
        <v>9439560.0193700008</v>
      </c>
    </row>
    <row r="15" spans="1:8" outlineLevel="1" x14ac:dyDescent="0.2">
      <c r="A15" s="9" t="s">
        <v>1</v>
      </c>
      <c r="B15" s="31">
        <v>16917610</v>
      </c>
      <c r="C15" s="31">
        <v>8950601.4000000004</v>
      </c>
      <c r="D15" s="32">
        <f t="shared" si="1"/>
        <v>0.52907008732320937</v>
      </c>
      <c r="E15" s="32">
        <f t="shared" si="0"/>
        <v>1.0243670309192596</v>
      </c>
      <c r="F15" s="32"/>
      <c r="G15" s="31">
        <v>8737689.8414699994</v>
      </c>
    </row>
    <row r="16" spans="1:8" outlineLevel="2" x14ac:dyDescent="0.2">
      <c r="A16" s="9" t="s">
        <v>179</v>
      </c>
      <c r="B16" s="31">
        <v>3503389</v>
      </c>
      <c r="C16" s="31">
        <v>801057.2</v>
      </c>
      <c r="D16" s="32">
        <f t="shared" si="1"/>
        <v>0.22865208516667718</v>
      </c>
      <c r="E16" s="32">
        <f t="shared" si="0"/>
        <v>1.1442375616620499</v>
      </c>
      <c r="F16" s="32"/>
      <c r="G16" s="31">
        <v>700079.44752000005</v>
      </c>
    </row>
    <row r="17" spans="1:11" ht="38.25" outlineLevel="1" x14ac:dyDescent="0.2">
      <c r="A17" s="8" t="s">
        <v>169</v>
      </c>
      <c r="B17" s="29">
        <v>1425827.5</v>
      </c>
      <c r="C17" s="29">
        <v>919473.5</v>
      </c>
      <c r="D17" s="30">
        <f t="shared" si="1"/>
        <v>0.64487008421425451</v>
      </c>
      <c r="E17" s="30">
        <f t="shared" si="0"/>
        <v>1.4335397595788291</v>
      </c>
      <c r="F17" s="30"/>
      <c r="G17" s="29">
        <v>641400.76607999997</v>
      </c>
    </row>
    <row r="18" spans="1:11" outlineLevel="2" x14ac:dyDescent="0.2">
      <c r="A18" s="9" t="s">
        <v>170</v>
      </c>
      <c r="B18" s="31">
        <v>1416873.5</v>
      </c>
      <c r="C18" s="31">
        <v>918387.6</v>
      </c>
      <c r="D18" s="32">
        <f t="shared" si="1"/>
        <v>0.64817896587098278</v>
      </c>
      <c r="E18" s="32">
        <f t="shared" si="0"/>
        <v>1.4357828795420522</v>
      </c>
      <c r="F18" s="32"/>
      <c r="G18" s="31">
        <v>639642.39515999996</v>
      </c>
    </row>
    <row r="19" spans="1:11" outlineLevel="2" x14ac:dyDescent="0.2">
      <c r="A19" s="10" t="s">
        <v>171</v>
      </c>
      <c r="B19" s="31">
        <v>8954</v>
      </c>
      <c r="C19" s="31">
        <v>1085.9000000000001</v>
      </c>
      <c r="D19" s="32">
        <f t="shared" si="1"/>
        <v>0.12127540763904401</v>
      </c>
      <c r="E19" s="32">
        <f t="shared" si="0"/>
        <v>0.617560258560236</v>
      </c>
      <c r="F19" s="32"/>
      <c r="G19" s="31">
        <v>1758.3709200000001</v>
      </c>
    </row>
    <row r="20" spans="1:11" ht="38.25" outlineLevel="1" x14ac:dyDescent="0.2">
      <c r="A20" s="8" t="s">
        <v>172</v>
      </c>
      <c r="B20" s="29">
        <v>1534159.3</v>
      </c>
      <c r="C20" s="29">
        <v>2795782.9</v>
      </c>
      <c r="D20" s="30">
        <f t="shared" si="1"/>
        <v>1.8223550188041098</v>
      </c>
      <c r="E20" s="30">
        <f t="shared" si="0"/>
        <v>6.2416978156475711</v>
      </c>
      <c r="F20" s="30"/>
      <c r="G20" s="29">
        <v>447920.25864999997</v>
      </c>
    </row>
    <row r="21" spans="1:11" x14ac:dyDescent="0.2">
      <c r="A21" s="8" t="s">
        <v>2</v>
      </c>
      <c r="B21" s="36">
        <v>31238909.199999999</v>
      </c>
      <c r="C21" s="29">
        <v>16672289.9</v>
      </c>
      <c r="D21" s="30">
        <f t="shared" si="1"/>
        <v>0.53370269087372613</v>
      </c>
      <c r="E21" s="30">
        <f t="shared" si="0"/>
        <v>0.84284103978258207</v>
      </c>
      <c r="F21" s="30"/>
      <c r="G21" s="29">
        <v>19781060.856150001</v>
      </c>
    </row>
    <row r="22" spans="1:11" ht="38.25" outlineLevel="1" x14ac:dyDescent="0.2">
      <c r="A22" s="8" t="s">
        <v>3</v>
      </c>
      <c r="B22" s="36">
        <v>28215253.300000001</v>
      </c>
      <c r="C22" s="29">
        <v>14191200</v>
      </c>
      <c r="D22" s="30">
        <f t="shared" si="1"/>
        <v>0.50296199183864854</v>
      </c>
      <c r="E22" s="30">
        <f t="shared" si="0"/>
        <v>0.73802929392036776</v>
      </c>
      <c r="F22" s="30"/>
      <c r="G22" s="29">
        <v>19228505.042959999</v>
      </c>
    </row>
    <row r="23" spans="1:11" ht="25.5" outlineLevel="2" x14ac:dyDescent="0.2">
      <c r="A23" s="10" t="s">
        <v>173</v>
      </c>
      <c r="B23" s="37">
        <v>3396099.4</v>
      </c>
      <c r="C23" s="31">
        <v>1891362.3</v>
      </c>
      <c r="D23" s="32">
        <f t="shared" si="1"/>
        <v>0.55692194992879185</v>
      </c>
      <c r="E23" s="32">
        <f t="shared" si="0"/>
        <v>0.55750831791341415</v>
      </c>
      <c r="F23" s="32"/>
      <c r="G23" s="31">
        <v>3392527.5</v>
      </c>
    </row>
    <row r="24" spans="1:11" ht="25.5" outlineLevel="2" x14ac:dyDescent="0.2">
      <c r="A24" s="10" t="s">
        <v>174</v>
      </c>
      <c r="B24" s="37">
        <v>16219481.800000001</v>
      </c>
      <c r="C24" s="31">
        <v>8312735.5</v>
      </c>
      <c r="D24" s="32">
        <f t="shared" si="1"/>
        <v>0.51251547999517466</v>
      </c>
      <c r="E24" s="32">
        <f t="shared" si="0"/>
        <v>0.77340746552844442</v>
      </c>
      <c r="F24" s="32"/>
      <c r="G24" s="31">
        <v>10748196.61111</v>
      </c>
    </row>
    <row r="25" spans="1:11" ht="25.5" outlineLevel="2" x14ac:dyDescent="0.2">
      <c r="A25" s="10" t="s">
        <v>175</v>
      </c>
      <c r="B25" s="37">
        <v>4428228.3</v>
      </c>
      <c r="C25" s="31">
        <v>2524653.7000000002</v>
      </c>
      <c r="D25" s="32">
        <f t="shared" si="1"/>
        <v>0.57012726737688757</v>
      </c>
      <c r="E25" s="32">
        <f t="shared" si="0"/>
        <v>1.1101807327765809</v>
      </c>
      <c r="F25" s="32"/>
      <c r="G25" s="31">
        <v>2274092.5197700001</v>
      </c>
    </row>
    <row r="26" spans="1:11" outlineLevel="2" x14ac:dyDescent="0.2">
      <c r="A26" s="10" t="s">
        <v>176</v>
      </c>
      <c r="B26" s="37">
        <v>4171443.8</v>
      </c>
      <c r="C26" s="31">
        <v>1462448.5</v>
      </c>
      <c r="D26" s="32">
        <f t="shared" si="1"/>
        <v>0.35058568930018907</v>
      </c>
      <c r="E26" s="32">
        <f t="shared" si="0"/>
        <v>0.51976206523838042</v>
      </c>
      <c r="F26" s="32"/>
      <c r="G26" s="31">
        <v>2813688.4120800002</v>
      </c>
    </row>
    <row r="27" spans="1:11" ht="14.25" x14ac:dyDescent="0.2">
      <c r="A27" s="3" t="s">
        <v>7</v>
      </c>
      <c r="B27" s="23">
        <f>B28+B39+B41+B46+B58+B63+B67+B76+B79+B88+B94+B99+B101</f>
        <v>254133113.93000001</v>
      </c>
      <c r="C27" s="23">
        <f>C28+C39+C41+C46+C58+C63+C67+C76+C79+C88+C94+C99+C101</f>
        <v>104493302.52</v>
      </c>
      <c r="D27" s="12">
        <f>C27/B27</f>
        <v>0.41117546983185466</v>
      </c>
      <c r="E27" s="13">
        <f t="shared" ref="E27:E57" si="2">C27/G27</f>
        <v>0.97086795808078818</v>
      </c>
      <c r="G27" s="23">
        <f>G28+G39+G41+G46+G58+G63+G67+G76+G79+G88+G94+G99+G101</f>
        <v>107628747.70999999</v>
      </c>
    </row>
    <row r="28" spans="1:11" ht="14.25" x14ac:dyDescent="0.2">
      <c r="A28" s="1" t="s">
        <v>8</v>
      </c>
      <c r="B28" s="24">
        <f>SUM(B29:B38)</f>
        <v>10135157.18</v>
      </c>
      <c r="C28" s="24">
        <f>SUM(C29:C38)</f>
        <v>3025414.74</v>
      </c>
      <c r="D28" s="14">
        <f t="shared" ref="D28:D90" si="3">C28/B28</f>
        <v>0.29850693839954834</v>
      </c>
      <c r="E28" s="15">
        <f t="shared" si="2"/>
        <v>1.1667911581078585</v>
      </c>
      <c r="F28" s="5" t="s">
        <v>84</v>
      </c>
      <c r="G28" s="24">
        <f>SUM(G29:G38)</f>
        <v>2592935.9500000002</v>
      </c>
    </row>
    <row r="29" spans="1:11" ht="38.25" x14ac:dyDescent="0.25">
      <c r="A29" s="2" t="s">
        <v>9</v>
      </c>
      <c r="B29" s="28">
        <v>1018837.11</v>
      </c>
      <c r="C29" s="28">
        <v>311076.71999999997</v>
      </c>
      <c r="D29" s="16">
        <f t="shared" si="3"/>
        <v>0.30532527422366856</v>
      </c>
      <c r="E29" s="17">
        <f t="shared" si="2"/>
        <v>1.1099624425682575</v>
      </c>
      <c r="F29" s="20" t="s">
        <v>85</v>
      </c>
      <c r="G29" s="28">
        <v>280258.78000000003</v>
      </c>
    </row>
    <row r="30" spans="1:11" ht="51" x14ac:dyDescent="0.25">
      <c r="A30" s="2" t="s">
        <v>10</v>
      </c>
      <c r="B30" s="28">
        <v>846949.03</v>
      </c>
      <c r="C30" s="28">
        <v>288853.75</v>
      </c>
      <c r="D30" s="16">
        <f t="shared" ref="D30:D38" si="4">C30/B30</f>
        <v>0.34105210557948212</v>
      </c>
      <c r="E30" s="17">
        <f t="shared" ref="E30:E38" si="5">C30/G30</f>
        <v>1.0917496208595741</v>
      </c>
      <c r="F30" s="20" t="s">
        <v>86</v>
      </c>
      <c r="G30" s="28">
        <v>264578.75</v>
      </c>
      <c r="K30" s="25" t="s">
        <v>178</v>
      </c>
    </row>
    <row r="31" spans="1:11" ht="51" x14ac:dyDescent="0.25">
      <c r="A31" s="2" t="s">
        <v>11</v>
      </c>
      <c r="B31" s="28">
        <v>454</v>
      </c>
      <c r="C31" s="28">
        <v>346.47</v>
      </c>
      <c r="D31" s="16">
        <f t="shared" si="4"/>
        <v>0.76314977973568288</v>
      </c>
      <c r="E31" s="17" t="e">
        <f t="shared" si="5"/>
        <v>#DIV/0!</v>
      </c>
      <c r="F31" s="20" t="s">
        <v>87</v>
      </c>
      <c r="G31" s="38">
        <v>0</v>
      </c>
    </row>
    <row r="32" spans="1:11" ht="15" x14ac:dyDescent="0.25">
      <c r="A32" s="2" t="s">
        <v>78</v>
      </c>
      <c r="B32" s="28">
        <v>762903.93</v>
      </c>
      <c r="C32" s="28">
        <v>315419.08</v>
      </c>
      <c r="D32" s="16">
        <f t="shared" si="4"/>
        <v>0.41344534691281509</v>
      </c>
      <c r="E32" s="17">
        <f t="shared" si="5"/>
        <v>4375.3513663476215</v>
      </c>
      <c r="F32" s="20" t="s">
        <v>88</v>
      </c>
      <c r="G32" s="28">
        <v>72.09</v>
      </c>
    </row>
    <row r="33" spans="1:7" ht="38.25" x14ac:dyDescent="0.25">
      <c r="A33" s="2" t="s">
        <v>12</v>
      </c>
      <c r="B33" s="28">
        <v>339285.9</v>
      </c>
      <c r="C33" s="28">
        <v>214733.37</v>
      </c>
      <c r="D33" s="16">
        <f t="shared" si="4"/>
        <v>0.63289800725582757</v>
      </c>
      <c r="E33" s="17">
        <f t="shared" si="5"/>
        <v>0.75399300500138855</v>
      </c>
      <c r="F33" s="20" t="s">
        <v>89</v>
      </c>
      <c r="G33" s="28">
        <v>284794.90999999997</v>
      </c>
    </row>
    <row r="34" spans="1:7" ht="15" x14ac:dyDescent="0.25">
      <c r="A34" s="2" t="s">
        <v>13</v>
      </c>
      <c r="B34" s="28">
        <v>6655.4</v>
      </c>
      <c r="C34" s="28">
        <v>4997.09</v>
      </c>
      <c r="D34" s="16">
        <f t="shared" si="4"/>
        <v>0.75083240676743701</v>
      </c>
      <c r="E34" s="17">
        <f t="shared" si="5"/>
        <v>5.7571746503158328E-2</v>
      </c>
      <c r="F34" s="20" t="s">
        <v>90</v>
      </c>
      <c r="G34" s="28">
        <v>86797.61</v>
      </c>
    </row>
    <row r="35" spans="1:7" ht="25.5" x14ac:dyDescent="0.25">
      <c r="A35" s="2" t="s">
        <v>14</v>
      </c>
      <c r="B35" s="28">
        <v>27750</v>
      </c>
      <c r="C35" s="28">
        <v>27635</v>
      </c>
      <c r="D35" s="16">
        <f t="shared" si="4"/>
        <v>0.9958558558558559</v>
      </c>
      <c r="E35" s="17">
        <f t="shared" si="5"/>
        <v>10.353017866308017</v>
      </c>
      <c r="F35" s="20" t="s">
        <v>91</v>
      </c>
      <c r="G35" s="28">
        <v>2669.27</v>
      </c>
    </row>
    <row r="36" spans="1:7" ht="15" x14ac:dyDescent="0.25">
      <c r="A36" s="2" t="s">
        <v>79</v>
      </c>
      <c r="B36" s="28">
        <v>887290.85</v>
      </c>
      <c r="C36" s="28">
        <v>0</v>
      </c>
      <c r="D36" s="16">
        <f t="shared" si="4"/>
        <v>0</v>
      </c>
      <c r="E36" s="17">
        <f t="shared" si="5"/>
        <v>0</v>
      </c>
      <c r="F36" s="20" t="s">
        <v>92</v>
      </c>
      <c r="G36" s="28">
        <v>13250</v>
      </c>
    </row>
    <row r="37" spans="1:7" ht="15" x14ac:dyDescent="0.25">
      <c r="A37" s="2" t="s">
        <v>15</v>
      </c>
      <c r="B37" s="28">
        <v>8010</v>
      </c>
      <c r="C37" s="28">
        <v>2670</v>
      </c>
      <c r="D37" s="16">
        <f t="shared" si="4"/>
        <v>0.33333333333333331</v>
      </c>
      <c r="E37" s="17" t="e">
        <f t="shared" si="5"/>
        <v>#DIV/0!</v>
      </c>
      <c r="F37" s="20" t="s">
        <v>93</v>
      </c>
      <c r="G37" s="28">
        <v>0</v>
      </c>
    </row>
    <row r="38" spans="1:7" ht="15" x14ac:dyDescent="0.25">
      <c r="A38" s="2" t="s">
        <v>16</v>
      </c>
      <c r="B38" s="28">
        <v>6237020.96</v>
      </c>
      <c r="C38" s="28">
        <v>1859683.26</v>
      </c>
      <c r="D38" s="16">
        <f t="shared" si="4"/>
        <v>0.29816851216738577</v>
      </c>
      <c r="E38" s="17">
        <f t="shared" si="5"/>
        <v>1.1199439783285488</v>
      </c>
      <c r="F38" s="20" t="s">
        <v>94</v>
      </c>
      <c r="G38" s="28">
        <v>1660514.54</v>
      </c>
    </row>
    <row r="39" spans="1:7" ht="14.25" x14ac:dyDescent="0.2">
      <c r="A39" s="1" t="s">
        <v>17</v>
      </c>
      <c r="B39" s="24">
        <f>SUM(B40)</f>
        <v>47191.5</v>
      </c>
      <c r="C39" s="24">
        <f>SUM(C40)</f>
        <v>20044.599999999999</v>
      </c>
      <c r="D39" s="14">
        <f t="shared" si="3"/>
        <v>0.42475021984891342</v>
      </c>
      <c r="E39" s="15">
        <f t="shared" si="2"/>
        <v>1.177028087169345</v>
      </c>
      <c r="F39" s="21" t="s">
        <v>95</v>
      </c>
      <c r="G39" s="24">
        <f>SUM(G40)</f>
        <v>17029.84</v>
      </c>
    </row>
    <row r="40" spans="1:7" ht="15" x14ac:dyDescent="0.25">
      <c r="A40" s="2" t="s">
        <v>18</v>
      </c>
      <c r="B40" s="28">
        <v>47191.5</v>
      </c>
      <c r="C40" s="28">
        <v>20044.599999999999</v>
      </c>
      <c r="D40" s="16">
        <f t="shared" si="3"/>
        <v>0.42475021984891342</v>
      </c>
      <c r="E40" s="17">
        <f t="shared" si="2"/>
        <v>1.177028087169345</v>
      </c>
      <c r="F40" s="20" t="s">
        <v>96</v>
      </c>
      <c r="G40" s="28">
        <v>17029.84</v>
      </c>
    </row>
    <row r="41" spans="1:7" ht="25.5" x14ac:dyDescent="0.2">
      <c r="A41" s="1" t="s">
        <v>19</v>
      </c>
      <c r="B41" s="24">
        <f>SUM(B42:B45)</f>
        <v>2660907.5099999998</v>
      </c>
      <c r="C41" s="24">
        <f>SUM(C42:C45)</f>
        <v>1095042.8500000001</v>
      </c>
      <c r="D41" s="14">
        <f t="shared" si="3"/>
        <v>0.41152984306470697</v>
      </c>
      <c r="E41" s="15">
        <f t="shared" si="2"/>
        <v>1.3065915453256531</v>
      </c>
      <c r="F41" s="21" t="s">
        <v>97</v>
      </c>
      <c r="G41" s="24">
        <f>SUM(G42:G45)</f>
        <v>838091.17999999993</v>
      </c>
    </row>
    <row r="42" spans="1:7" ht="38.25" x14ac:dyDescent="0.25">
      <c r="A42" s="2" t="s">
        <v>20</v>
      </c>
      <c r="B42" s="28">
        <v>113611.28</v>
      </c>
      <c r="C42" s="28">
        <v>43792.46</v>
      </c>
      <c r="D42" s="16">
        <f t="shared" ref="D42:D45" si="6">C42/B42</f>
        <v>0.38545873261880337</v>
      </c>
      <c r="E42" s="17">
        <f t="shared" ref="E42:E45" si="7">C42/G42</f>
        <v>0.81724169269818114</v>
      </c>
      <c r="F42" s="20" t="s">
        <v>98</v>
      </c>
      <c r="G42" s="28">
        <v>53585.69</v>
      </c>
    </row>
    <row r="43" spans="1:7" ht="15" x14ac:dyDescent="0.25">
      <c r="A43" s="2" t="s">
        <v>21</v>
      </c>
      <c r="B43" s="28">
        <v>2421277.64</v>
      </c>
      <c r="C43" s="28">
        <v>1007838.45</v>
      </c>
      <c r="D43" s="16">
        <f t="shared" si="6"/>
        <v>0.41624241406697993</v>
      </c>
      <c r="E43" s="17">
        <f t="shared" si="7"/>
        <v>1.3551343925917128</v>
      </c>
      <c r="F43" s="20" t="s">
        <v>99</v>
      </c>
      <c r="G43" s="28">
        <v>743718.45</v>
      </c>
    </row>
    <row r="44" spans="1:7" ht="15" x14ac:dyDescent="0.25">
      <c r="A44" s="2" t="s">
        <v>22</v>
      </c>
      <c r="B44" s="28">
        <v>5549.5</v>
      </c>
      <c r="C44" s="28">
        <v>2911.62</v>
      </c>
      <c r="D44" s="16">
        <f t="shared" si="6"/>
        <v>0.52466348319668432</v>
      </c>
      <c r="E44" s="17">
        <f t="shared" si="7"/>
        <v>1.7376374118236833</v>
      </c>
      <c r="F44" s="20" t="s">
        <v>100</v>
      </c>
      <c r="G44" s="28">
        <v>1675.62</v>
      </c>
    </row>
    <row r="45" spans="1:7" ht="25.5" x14ac:dyDescent="0.25">
      <c r="A45" s="2" t="s">
        <v>23</v>
      </c>
      <c r="B45" s="28">
        <v>120469.09</v>
      </c>
      <c r="C45" s="28">
        <v>40500.32</v>
      </c>
      <c r="D45" s="16">
        <f t="shared" si="6"/>
        <v>0.33618847789088474</v>
      </c>
      <c r="E45" s="17">
        <f t="shared" si="7"/>
        <v>1.0355113672681791</v>
      </c>
      <c r="F45" s="20" t="s">
        <v>101</v>
      </c>
      <c r="G45" s="28">
        <v>39111.42</v>
      </c>
    </row>
    <row r="46" spans="1:7" ht="14.25" x14ac:dyDescent="0.2">
      <c r="A46" s="1" t="s">
        <v>24</v>
      </c>
      <c r="B46" s="24">
        <f>SUM(B47:B57)</f>
        <v>55009764.859999999</v>
      </c>
      <c r="C46" s="24">
        <f>SUM(C47:C57)</f>
        <v>17694775.720000003</v>
      </c>
      <c r="D46" s="14">
        <f t="shared" si="3"/>
        <v>0.32166608537653735</v>
      </c>
      <c r="E46" s="15">
        <f t="shared" si="2"/>
        <v>0.95400990143708475</v>
      </c>
      <c r="F46" s="21" t="s">
        <v>102</v>
      </c>
      <c r="G46" s="24">
        <f>SUM(G47:G57)</f>
        <v>18547790.43</v>
      </c>
    </row>
    <row r="47" spans="1:7" ht="15" x14ac:dyDescent="0.25">
      <c r="A47" s="2" t="s">
        <v>25</v>
      </c>
      <c r="B47" s="28">
        <v>751802.57</v>
      </c>
      <c r="C47" s="28">
        <v>293580.24</v>
      </c>
      <c r="D47" s="16">
        <f t="shared" si="3"/>
        <v>0.39050177761430105</v>
      </c>
      <c r="E47" s="17">
        <f t="shared" si="2"/>
        <v>0.88269156545572935</v>
      </c>
      <c r="F47" s="20" t="s">
        <v>103</v>
      </c>
      <c r="G47" s="28">
        <v>332596.63</v>
      </c>
    </row>
    <row r="48" spans="1:7" ht="15" x14ac:dyDescent="0.25">
      <c r="A48" s="2" t="s">
        <v>160</v>
      </c>
      <c r="B48" s="28">
        <v>281469.46999999997</v>
      </c>
      <c r="C48" s="28">
        <v>0</v>
      </c>
      <c r="D48" s="16">
        <f t="shared" si="3"/>
        <v>0</v>
      </c>
      <c r="E48" s="17">
        <f t="shared" si="2"/>
        <v>0</v>
      </c>
      <c r="F48" s="20" t="s">
        <v>177</v>
      </c>
      <c r="G48" s="28">
        <v>15602.6</v>
      </c>
    </row>
    <row r="49" spans="1:7" ht="15" x14ac:dyDescent="0.25">
      <c r="A49" s="2" t="s">
        <v>26</v>
      </c>
      <c r="B49" s="28">
        <v>3730.04</v>
      </c>
      <c r="C49" s="28">
        <v>978.26</v>
      </c>
      <c r="D49" s="16">
        <f t="shared" si="3"/>
        <v>0.26226528401840193</v>
      </c>
      <c r="E49" s="17">
        <f t="shared" si="2"/>
        <v>0.76638515895523551</v>
      </c>
      <c r="F49" s="20" t="s">
        <v>104</v>
      </c>
      <c r="G49" s="28">
        <v>1276.46</v>
      </c>
    </row>
    <row r="50" spans="1:7" ht="15" x14ac:dyDescent="0.25">
      <c r="A50" s="2" t="s">
        <v>27</v>
      </c>
      <c r="B50" s="28">
        <v>3653855.61</v>
      </c>
      <c r="C50" s="28">
        <v>1263139.69</v>
      </c>
      <c r="D50" s="16">
        <f t="shared" si="3"/>
        <v>0.34570049416922632</v>
      </c>
      <c r="E50" s="17">
        <f t="shared" si="2"/>
        <v>0.62259409274314981</v>
      </c>
      <c r="F50" s="20" t="s">
        <v>105</v>
      </c>
      <c r="G50" s="28">
        <v>2028833.4</v>
      </c>
    </row>
    <row r="51" spans="1:7" ht="15" x14ac:dyDescent="0.25">
      <c r="A51" s="2" t="s">
        <v>80</v>
      </c>
      <c r="B51" s="28">
        <v>941521.15</v>
      </c>
      <c r="C51" s="28">
        <v>450437.36</v>
      </c>
      <c r="D51" s="16">
        <f t="shared" si="3"/>
        <v>0.47841448914875673</v>
      </c>
      <c r="E51" s="17">
        <f t="shared" si="2"/>
        <v>2.9499594381474479</v>
      </c>
      <c r="F51" s="20" t="s">
        <v>106</v>
      </c>
      <c r="G51" s="28">
        <v>152692.73000000001</v>
      </c>
    </row>
    <row r="52" spans="1:7" ht="15" x14ac:dyDescent="0.25">
      <c r="A52" s="2" t="s">
        <v>28</v>
      </c>
      <c r="B52" s="28">
        <v>1400654.13</v>
      </c>
      <c r="C52" s="28">
        <v>695807.43</v>
      </c>
      <c r="D52" s="16">
        <f t="shared" si="3"/>
        <v>0.49677319696333605</v>
      </c>
      <c r="E52" s="17">
        <f t="shared" si="2"/>
        <v>1.2836067459067995</v>
      </c>
      <c r="F52" s="20" t="s">
        <v>107</v>
      </c>
      <c r="G52" s="28">
        <v>542072.12</v>
      </c>
    </row>
    <row r="53" spans="1:7" ht="15" x14ac:dyDescent="0.25">
      <c r="A53" s="2" t="s">
        <v>29</v>
      </c>
      <c r="B53" s="28">
        <v>7334385.1699999999</v>
      </c>
      <c r="C53" s="28">
        <v>2808313.26</v>
      </c>
      <c r="D53" s="16">
        <f t="shared" si="3"/>
        <v>0.3828968884108932</v>
      </c>
      <c r="E53" s="17">
        <f t="shared" si="2"/>
        <v>1.4565810881211525</v>
      </c>
      <c r="F53" s="20" t="s">
        <v>108</v>
      </c>
      <c r="G53" s="28">
        <v>1928017.11</v>
      </c>
    </row>
    <row r="54" spans="1:7" ht="15" x14ac:dyDescent="0.25">
      <c r="A54" s="2" t="s">
        <v>30</v>
      </c>
      <c r="B54" s="28">
        <v>33112364.870000001</v>
      </c>
      <c r="C54" s="28">
        <v>8668851.4000000004</v>
      </c>
      <c r="D54" s="16">
        <f t="shared" si="3"/>
        <v>0.26180103517323922</v>
      </c>
      <c r="E54" s="17">
        <f t="shared" si="2"/>
        <v>0.79879014013678529</v>
      </c>
      <c r="F54" s="20" t="s">
        <v>109</v>
      </c>
      <c r="G54" s="28">
        <v>10852476.720000001</v>
      </c>
    </row>
    <row r="55" spans="1:7" ht="15" x14ac:dyDescent="0.25">
      <c r="A55" s="2" t="s">
        <v>31</v>
      </c>
      <c r="B55" s="28">
        <v>4888862.3</v>
      </c>
      <c r="C55" s="28">
        <v>1991255.23</v>
      </c>
      <c r="D55" s="16">
        <f t="shared" si="3"/>
        <v>0.40730442131700051</v>
      </c>
      <c r="E55" s="17">
        <f t="shared" si="2"/>
        <v>1.149521249397957</v>
      </c>
      <c r="F55" s="20" t="s">
        <v>110</v>
      </c>
      <c r="G55" s="28">
        <v>1732247.43</v>
      </c>
    </row>
    <row r="56" spans="1:7" ht="25.5" x14ac:dyDescent="0.25">
      <c r="A56" s="2" t="s">
        <v>81</v>
      </c>
      <c r="B56" s="28">
        <v>557.79999999999995</v>
      </c>
      <c r="C56" s="28">
        <v>0</v>
      </c>
      <c r="D56" s="16">
        <f t="shared" si="3"/>
        <v>0</v>
      </c>
      <c r="E56" s="17">
        <f t="shared" si="2"/>
        <v>0</v>
      </c>
      <c r="F56" s="20" t="s">
        <v>111</v>
      </c>
      <c r="G56" s="28">
        <v>5863.8</v>
      </c>
    </row>
    <row r="57" spans="1:7" ht="25.5" x14ac:dyDescent="0.25">
      <c r="A57" s="2" t="s">
        <v>32</v>
      </c>
      <c r="B57" s="28">
        <v>2640561.75</v>
      </c>
      <c r="C57" s="28">
        <v>1522412.85</v>
      </c>
      <c r="D57" s="16">
        <f t="shared" si="3"/>
        <v>0.57654885366721687</v>
      </c>
      <c r="E57" s="17">
        <f t="shared" si="2"/>
        <v>1.5922964648587037</v>
      </c>
      <c r="F57" s="20" t="s">
        <v>112</v>
      </c>
      <c r="G57" s="28">
        <v>956111.43</v>
      </c>
    </row>
    <row r="58" spans="1:7" ht="14.25" x14ac:dyDescent="0.2">
      <c r="A58" s="1" t="s">
        <v>33</v>
      </c>
      <c r="B58" s="24">
        <f>SUM(B59:B62)</f>
        <v>11817530.66</v>
      </c>
      <c r="C58" s="24">
        <f>SUM(C59:C62)</f>
        <v>4076267.84</v>
      </c>
      <c r="D58" s="14">
        <f t="shared" si="3"/>
        <v>0.34493397624914646</v>
      </c>
      <c r="E58" s="15">
        <f t="shared" ref="E58:E76" si="8">C58/G58</f>
        <v>0.64664969274109318</v>
      </c>
      <c r="F58" s="21" t="s">
        <v>113</v>
      </c>
      <c r="G58" s="24">
        <f>SUM(G59:G62)</f>
        <v>6303672.4299999997</v>
      </c>
    </row>
    <row r="59" spans="1:7" ht="15" x14ac:dyDescent="0.25">
      <c r="A59" s="2" t="s">
        <v>34</v>
      </c>
      <c r="B59" s="28">
        <v>4280567.8</v>
      </c>
      <c r="C59" s="28">
        <v>2205400.04</v>
      </c>
      <c r="D59" s="16">
        <f t="shared" ref="D59:D62" si="9">C59/B59</f>
        <v>0.51521203331950494</v>
      </c>
      <c r="E59" s="17">
        <f t="shared" si="8"/>
        <v>0.60227788570797192</v>
      </c>
      <c r="F59" s="20" t="s">
        <v>114</v>
      </c>
      <c r="G59" s="28">
        <v>3661764.93</v>
      </c>
    </row>
    <row r="60" spans="1:7" ht="15" x14ac:dyDescent="0.25">
      <c r="A60" s="2" t="s">
        <v>35</v>
      </c>
      <c r="B60" s="28">
        <v>3155138.14</v>
      </c>
      <c r="C60" s="28">
        <v>774929.17</v>
      </c>
      <c r="D60" s="16">
        <f t="shared" si="9"/>
        <v>0.24560863442891917</v>
      </c>
      <c r="E60" s="17">
        <f t="shared" si="8"/>
        <v>1.3252726758334552</v>
      </c>
      <c r="F60" s="20" t="s">
        <v>115</v>
      </c>
      <c r="G60" s="28">
        <v>584731.87</v>
      </c>
    </row>
    <row r="61" spans="1:7" ht="15" x14ac:dyDescent="0.25">
      <c r="A61" s="2" t="s">
        <v>36</v>
      </c>
      <c r="B61" s="28">
        <v>3173397.85</v>
      </c>
      <c r="C61" s="28">
        <v>687378</v>
      </c>
      <c r="D61" s="16">
        <f t="shared" si="9"/>
        <v>0.21660631048829884</v>
      </c>
      <c r="E61" s="17">
        <f t="shared" si="8"/>
        <v>0.65549432347969427</v>
      </c>
      <c r="F61" s="20" t="s">
        <v>116</v>
      </c>
      <c r="G61" s="28">
        <v>1048640.6599999999</v>
      </c>
    </row>
    <row r="62" spans="1:7" ht="25.5" x14ac:dyDescent="0.25">
      <c r="A62" s="2" t="s">
        <v>37</v>
      </c>
      <c r="B62" s="28">
        <v>1208426.8700000001</v>
      </c>
      <c r="C62" s="28">
        <v>408560.63</v>
      </c>
      <c r="D62" s="16">
        <f t="shared" si="9"/>
        <v>0.33809297040870995</v>
      </c>
      <c r="E62" s="17">
        <f t="shared" si="8"/>
        <v>0.40510308730296185</v>
      </c>
      <c r="F62" s="20" t="s">
        <v>117</v>
      </c>
      <c r="G62" s="28">
        <v>1008534.97</v>
      </c>
    </row>
    <row r="63" spans="1:7" ht="14.25" x14ac:dyDescent="0.2">
      <c r="A63" s="1" t="s">
        <v>38</v>
      </c>
      <c r="B63" s="24">
        <f>SUM(B64:B66)</f>
        <v>1058293.23</v>
      </c>
      <c r="C63" s="24">
        <f>SUM(C64:C66)</f>
        <v>522218.67000000004</v>
      </c>
      <c r="D63" s="14">
        <f t="shared" si="3"/>
        <v>0.4934536621764084</v>
      </c>
      <c r="E63" s="15">
        <f t="shared" si="8"/>
        <v>2.4427349289531954</v>
      </c>
      <c r="F63" s="21" t="s">
        <v>118</v>
      </c>
      <c r="G63" s="24">
        <f>SUM(G64:G66)</f>
        <v>213784.41999999998</v>
      </c>
    </row>
    <row r="64" spans="1:7" ht="15" x14ac:dyDescent="0.25">
      <c r="A64" s="2" t="s">
        <v>39</v>
      </c>
      <c r="B64" s="28">
        <v>9156.39</v>
      </c>
      <c r="C64" s="28">
        <v>4904.49</v>
      </c>
      <c r="D64" s="16">
        <f t="shared" si="3"/>
        <v>0.53563576911861555</v>
      </c>
      <c r="E64" s="17">
        <f t="shared" ref="E64:E66" si="10">C64/G64</f>
        <v>1.6184833184833183</v>
      </c>
      <c r="F64" s="20" t="s">
        <v>119</v>
      </c>
      <c r="G64" s="28">
        <v>3030.3</v>
      </c>
    </row>
    <row r="65" spans="1:7" ht="25.5" x14ac:dyDescent="0.25">
      <c r="A65" s="2" t="s">
        <v>40</v>
      </c>
      <c r="B65" s="28">
        <v>179822.09</v>
      </c>
      <c r="C65" s="28">
        <v>55004.6</v>
      </c>
      <c r="D65" s="16">
        <f t="shared" si="3"/>
        <v>0.30588344290737585</v>
      </c>
      <c r="E65" s="17">
        <f t="shared" si="10"/>
        <v>1.2632074518413727</v>
      </c>
      <c r="F65" s="20" t="s">
        <v>120</v>
      </c>
      <c r="G65" s="28">
        <v>43543.6</v>
      </c>
    </row>
    <row r="66" spans="1:7" ht="25.5" x14ac:dyDescent="0.25">
      <c r="A66" s="2" t="s">
        <v>41</v>
      </c>
      <c r="B66" s="28">
        <v>869314.75</v>
      </c>
      <c r="C66" s="28">
        <v>462309.58</v>
      </c>
      <c r="D66" s="16">
        <f t="shared" si="3"/>
        <v>0.53180919799186666</v>
      </c>
      <c r="E66" s="17">
        <f t="shared" si="10"/>
        <v>2.7648354900158196</v>
      </c>
      <c r="F66" s="20" t="s">
        <v>121</v>
      </c>
      <c r="G66" s="28">
        <v>167210.51999999999</v>
      </c>
    </row>
    <row r="67" spans="1:7" ht="14.25" x14ac:dyDescent="0.2">
      <c r="A67" s="1" t="s">
        <v>42</v>
      </c>
      <c r="B67" s="24">
        <f>SUM(B68:B75)</f>
        <v>63903334.440000005</v>
      </c>
      <c r="C67" s="24">
        <f>SUM(C68:C75)</f>
        <v>31496440.800000004</v>
      </c>
      <c r="D67" s="14">
        <f t="shared" si="3"/>
        <v>0.49287632759715505</v>
      </c>
      <c r="E67" s="15">
        <f t="shared" si="8"/>
        <v>1.0376990273097457</v>
      </c>
      <c r="F67" s="21" t="s">
        <v>122</v>
      </c>
      <c r="G67" s="24">
        <f>SUM(G68:G75)</f>
        <v>30352192.66</v>
      </c>
    </row>
    <row r="68" spans="1:7" ht="15" x14ac:dyDescent="0.25">
      <c r="A68" s="2" t="s">
        <v>43</v>
      </c>
      <c r="B68" s="28">
        <v>456890.88</v>
      </c>
      <c r="C68" s="28">
        <v>281778.21000000002</v>
      </c>
      <c r="D68" s="16">
        <f t="shared" ref="D68:D75" si="11">C68/B68</f>
        <v>0.61672977582743616</v>
      </c>
      <c r="E68" s="17">
        <f t="shared" si="8"/>
        <v>1.6048567358106993</v>
      </c>
      <c r="F68" s="20" t="s">
        <v>123</v>
      </c>
      <c r="G68" s="28">
        <v>175578.42</v>
      </c>
    </row>
    <row r="69" spans="1:7" ht="15" x14ac:dyDescent="0.25">
      <c r="A69" s="2" t="s">
        <v>44</v>
      </c>
      <c r="B69" s="28">
        <v>10757601.949999999</v>
      </c>
      <c r="C69" s="28">
        <v>5489100.3200000003</v>
      </c>
      <c r="D69" s="16">
        <f t="shared" si="11"/>
        <v>0.51025315358503298</v>
      </c>
      <c r="E69" s="17">
        <f t="shared" si="8"/>
        <v>0.80379145880096181</v>
      </c>
      <c r="F69" s="20" t="s">
        <v>124</v>
      </c>
      <c r="G69" s="28">
        <v>6829010.5099999998</v>
      </c>
    </row>
    <row r="70" spans="1:7" ht="15" x14ac:dyDescent="0.25">
      <c r="A70" s="2" t="s">
        <v>45</v>
      </c>
      <c r="B70" s="28">
        <v>955103.22</v>
      </c>
      <c r="C70" s="28">
        <v>479184.91</v>
      </c>
      <c r="D70" s="16">
        <f t="shared" si="11"/>
        <v>0.50171007694854175</v>
      </c>
      <c r="E70" s="17">
        <f t="shared" si="8"/>
        <v>1.8009823630842914</v>
      </c>
      <c r="F70" s="20" t="s">
        <v>125</v>
      </c>
      <c r="G70" s="28">
        <v>266068.63</v>
      </c>
    </row>
    <row r="71" spans="1:7" ht="15" x14ac:dyDescent="0.25">
      <c r="A71" s="2" t="s">
        <v>46</v>
      </c>
      <c r="B71" s="28">
        <v>6893911.5300000003</v>
      </c>
      <c r="C71" s="28">
        <v>3233570.46</v>
      </c>
      <c r="D71" s="16">
        <f t="shared" si="11"/>
        <v>0.46904728120292544</v>
      </c>
      <c r="E71" s="17">
        <f t="shared" si="8"/>
        <v>0.85916635907002481</v>
      </c>
      <c r="F71" s="20" t="s">
        <v>126</v>
      </c>
      <c r="G71" s="28">
        <v>3763613.91</v>
      </c>
    </row>
    <row r="72" spans="1:7" ht="25.5" x14ac:dyDescent="0.25">
      <c r="A72" s="2" t="s">
        <v>47</v>
      </c>
      <c r="B72" s="28">
        <v>190382.03</v>
      </c>
      <c r="C72" s="28">
        <v>100549.31</v>
      </c>
      <c r="D72" s="16">
        <f t="shared" si="11"/>
        <v>0.5281449620008779</v>
      </c>
      <c r="E72" s="17">
        <f t="shared" si="8"/>
        <v>0.99523767339450631</v>
      </c>
      <c r="F72" s="20" t="s">
        <v>127</v>
      </c>
      <c r="G72" s="28">
        <v>101030.45</v>
      </c>
    </row>
    <row r="73" spans="1:7" ht="15" x14ac:dyDescent="0.25">
      <c r="A73" s="2" t="s">
        <v>48</v>
      </c>
      <c r="B73" s="28">
        <v>6066537.3899999997</v>
      </c>
      <c r="C73" s="28">
        <v>594496.93000000005</v>
      </c>
      <c r="D73" s="16">
        <f t="shared" si="11"/>
        <v>9.7996087682565181E-2</v>
      </c>
      <c r="E73" s="17">
        <f t="shared" si="8"/>
        <v>4.8036545940385897</v>
      </c>
      <c r="F73" s="20" t="s">
        <v>128</v>
      </c>
      <c r="G73" s="28">
        <v>123759.3</v>
      </c>
    </row>
    <row r="74" spans="1:7" ht="15" x14ac:dyDescent="0.25">
      <c r="A74" s="2" t="s">
        <v>49</v>
      </c>
      <c r="B74" s="28">
        <v>350310.27</v>
      </c>
      <c r="C74" s="28">
        <v>185786.56</v>
      </c>
      <c r="D74" s="16">
        <f t="shared" si="11"/>
        <v>0.53034859640284027</v>
      </c>
      <c r="E74" s="17">
        <f t="shared" si="8"/>
        <v>0.93168728687929436</v>
      </c>
      <c r="F74" s="20" t="s">
        <v>129</v>
      </c>
      <c r="G74" s="28">
        <v>199408.71</v>
      </c>
    </row>
    <row r="75" spans="1:7" ht="15" x14ac:dyDescent="0.25">
      <c r="A75" s="2" t="s">
        <v>50</v>
      </c>
      <c r="B75" s="28">
        <v>38232597.170000002</v>
      </c>
      <c r="C75" s="28">
        <v>21131974.100000001</v>
      </c>
      <c r="D75" s="16">
        <f t="shared" si="11"/>
        <v>0.55272138604754906</v>
      </c>
      <c r="E75" s="17">
        <f t="shared" si="8"/>
        <v>1.1184653443890145</v>
      </c>
      <c r="F75" s="20" t="s">
        <v>130</v>
      </c>
      <c r="G75" s="28">
        <v>18893722.73</v>
      </c>
    </row>
    <row r="76" spans="1:7" ht="14.25" x14ac:dyDescent="0.2">
      <c r="A76" s="1" t="s">
        <v>51</v>
      </c>
      <c r="B76" s="24">
        <f>SUM(B77:B78)</f>
        <v>12255465.09</v>
      </c>
      <c r="C76" s="24">
        <f>SUM(C77:C78)</f>
        <v>3430094.69</v>
      </c>
      <c r="D76" s="14">
        <f t="shared" si="3"/>
        <v>0.27988286571015802</v>
      </c>
      <c r="E76" s="15">
        <f t="shared" si="8"/>
        <v>0.73559544806630084</v>
      </c>
      <c r="F76" s="21" t="s">
        <v>131</v>
      </c>
      <c r="G76" s="24">
        <f>SUM(G77:G78)</f>
        <v>4663017.83</v>
      </c>
    </row>
    <row r="77" spans="1:7" ht="15" x14ac:dyDescent="0.25">
      <c r="A77" s="2" t="s">
        <v>52</v>
      </c>
      <c r="B77" s="28">
        <v>8913121.3000000007</v>
      </c>
      <c r="C77" s="28">
        <v>2830564.82</v>
      </c>
      <c r="D77" s="16">
        <f t="shared" si="3"/>
        <v>0.31757279237297037</v>
      </c>
      <c r="E77" s="17">
        <f t="shared" ref="E77:E78" si="12">C77/G77</f>
        <v>0.84727774592223426</v>
      </c>
      <c r="F77" s="20" t="s">
        <v>132</v>
      </c>
      <c r="G77" s="28">
        <v>3340775.6</v>
      </c>
    </row>
    <row r="78" spans="1:7" ht="25.5" x14ac:dyDescent="0.25">
      <c r="A78" s="2" t="s">
        <v>53</v>
      </c>
      <c r="B78" s="28">
        <v>3342343.79</v>
      </c>
      <c r="C78" s="28">
        <v>599529.87</v>
      </c>
      <c r="D78" s="16">
        <f t="shared" si="3"/>
        <v>0.17937408826516915</v>
      </c>
      <c r="E78" s="17">
        <f t="shared" si="12"/>
        <v>0.45341909099363736</v>
      </c>
      <c r="F78" s="20" t="s">
        <v>133</v>
      </c>
      <c r="G78" s="28">
        <v>1322242.23</v>
      </c>
    </row>
    <row r="79" spans="1:7" ht="14.25" x14ac:dyDescent="0.2">
      <c r="A79" s="1" t="s">
        <v>54</v>
      </c>
      <c r="B79" s="24">
        <f>SUM(B80:B87)</f>
        <v>30495214.050000004</v>
      </c>
      <c r="C79" s="24">
        <f>SUM(C80:C87)</f>
        <v>11815971.960000001</v>
      </c>
      <c r="D79" s="14">
        <f t="shared" si="3"/>
        <v>0.3874697170718826</v>
      </c>
      <c r="E79" s="15">
        <f t="shared" ref="E79:E104" si="13">C79/G79</f>
        <v>1.1048182246938263</v>
      </c>
      <c r="F79" s="21" t="s">
        <v>134</v>
      </c>
      <c r="G79" s="24">
        <f>SUM(G80:G87)</f>
        <v>10694946.639999999</v>
      </c>
    </row>
    <row r="80" spans="1:7" ht="15" x14ac:dyDescent="0.25">
      <c r="A80" s="2" t="s">
        <v>55</v>
      </c>
      <c r="B80" s="28">
        <v>12232723.689999999</v>
      </c>
      <c r="C80" s="28">
        <v>3040101.81</v>
      </c>
      <c r="D80" s="16">
        <f t="shared" ref="D80:D87" si="14">C80/B80</f>
        <v>0.24852206974030003</v>
      </c>
      <c r="E80" s="17">
        <f t="shared" si="13"/>
        <v>0.77879551671350766</v>
      </c>
      <c r="F80" s="20" t="s">
        <v>135</v>
      </c>
      <c r="G80" s="28">
        <v>3903594.39</v>
      </c>
    </row>
    <row r="81" spans="1:7" ht="15" x14ac:dyDescent="0.25">
      <c r="A81" s="2" t="s">
        <v>56</v>
      </c>
      <c r="B81" s="28">
        <v>5656778.1799999997</v>
      </c>
      <c r="C81" s="28">
        <v>2030320.95</v>
      </c>
      <c r="D81" s="16">
        <f t="shared" si="14"/>
        <v>0.3589182544188077</v>
      </c>
      <c r="E81" s="17">
        <f t="shared" si="13"/>
        <v>0.3868459884495416</v>
      </c>
      <c r="F81" s="20" t="s">
        <v>136</v>
      </c>
      <c r="G81" s="28">
        <v>5248396.03</v>
      </c>
    </row>
    <row r="82" spans="1:7" ht="25.5" x14ac:dyDescent="0.25">
      <c r="A82" s="2" t="s">
        <v>57</v>
      </c>
      <c r="B82" s="28">
        <v>2223401.5299999998</v>
      </c>
      <c r="C82" s="28">
        <v>1312319.3899999999</v>
      </c>
      <c r="D82" s="16">
        <f t="shared" si="14"/>
        <v>0.59023049696291252</v>
      </c>
      <c r="E82" s="17">
        <f t="shared" si="13"/>
        <v>6.9474154122451637</v>
      </c>
      <c r="F82" s="22" t="s">
        <v>137</v>
      </c>
      <c r="G82" s="28">
        <v>188893.18</v>
      </c>
    </row>
    <row r="83" spans="1:7" ht="15" x14ac:dyDescent="0.25">
      <c r="A83" s="2" t="s">
        <v>58</v>
      </c>
      <c r="B83" s="28">
        <v>716093.76</v>
      </c>
      <c r="C83" s="28">
        <v>267077.61</v>
      </c>
      <c r="D83" s="16">
        <f t="shared" si="14"/>
        <v>0.37296458217985307</v>
      </c>
      <c r="E83" s="17">
        <f t="shared" si="13"/>
        <v>1.0051202203486505</v>
      </c>
      <c r="F83" s="20" t="s">
        <v>138</v>
      </c>
      <c r="G83" s="28">
        <v>265717.08</v>
      </c>
    </row>
    <row r="84" spans="1:7" ht="15" x14ac:dyDescent="0.25">
      <c r="A84" s="2" t="s">
        <v>59</v>
      </c>
      <c r="B84" s="28">
        <v>366490.57</v>
      </c>
      <c r="C84" s="28">
        <v>121835.52</v>
      </c>
      <c r="D84" s="16">
        <f t="shared" si="14"/>
        <v>0.33243834895942892</v>
      </c>
      <c r="E84" s="17">
        <f t="shared" si="13"/>
        <v>1.0514497491409622</v>
      </c>
      <c r="F84" s="20" t="s">
        <v>139</v>
      </c>
      <c r="G84" s="28">
        <v>115873.84</v>
      </c>
    </row>
    <row r="85" spans="1:7" ht="25.5" x14ac:dyDescent="0.25">
      <c r="A85" s="2" t="s">
        <v>60</v>
      </c>
      <c r="B85" s="28">
        <v>342781.6</v>
      </c>
      <c r="C85" s="28">
        <v>176008.95</v>
      </c>
      <c r="D85" s="16">
        <f t="shared" si="14"/>
        <v>0.51347257262350143</v>
      </c>
      <c r="E85" s="17">
        <f t="shared" si="13"/>
        <v>1.1263981666242155</v>
      </c>
      <c r="F85" s="20" t="s">
        <v>140</v>
      </c>
      <c r="G85" s="28">
        <v>156258.20000000001</v>
      </c>
    </row>
    <row r="86" spans="1:7" ht="15" x14ac:dyDescent="0.25">
      <c r="A86" s="2" t="s">
        <v>61</v>
      </c>
      <c r="B86" s="28">
        <v>9386.07</v>
      </c>
      <c r="C86" s="28">
        <v>4693.03</v>
      </c>
      <c r="D86" s="16">
        <f t="shared" si="14"/>
        <v>0.4999994672956839</v>
      </c>
      <c r="E86" s="17">
        <f t="shared" si="13"/>
        <v>1.0503131000711692</v>
      </c>
      <c r="F86" s="20" t="s">
        <v>141</v>
      </c>
      <c r="G86" s="28">
        <v>4468.22</v>
      </c>
    </row>
    <row r="87" spans="1:7" ht="15" x14ac:dyDescent="0.25">
      <c r="A87" s="2" t="s">
        <v>62</v>
      </c>
      <c r="B87" s="28">
        <v>8947558.6500000004</v>
      </c>
      <c r="C87" s="28">
        <v>4863614.7</v>
      </c>
      <c r="D87" s="16">
        <f t="shared" si="14"/>
        <v>0.54356890971594807</v>
      </c>
      <c r="E87" s="17">
        <f t="shared" si="13"/>
        <v>5.9915496934569541</v>
      </c>
      <c r="F87" s="20" t="s">
        <v>142</v>
      </c>
      <c r="G87" s="28">
        <v>811745.7</v>
      </c>
    </row>
    <row r="88" spans="1:7" ht="14.25" x14ac:dyDescent="0.2">
      <c r="A88" s="1" t="s">
        <v>63</v>
      </c>
      <c r="B88" s="24">
        <f>SUM(B89:B93)</f>
        <v>47920143.469999999</v>
      </c>
      <c r="C88" s="24">
        <f>SUM(C89:C93)</f>
        <v>23324638.41</v>
      </c>
      <c r="D88" s="14">
        <f t="shared" si="3"/>
        <v>0.48673974493841393</v>
      </c>
      <c r="E88" s="15">
        <f t="shared" si="13"/>
        <v>0.93773378932670093</v>
      </c>
      <c r="F88" s="21" t="s">
        <v>143</v>
      </c>
      <c r="G88" s="24">
        <f>SUM(G89:G93)</f>
        <v>24873411.489999998</v>
      </c>
    </row>
    <row r="89" spans="1:7" ht="15" x14ac:dyDescent="0.25">
      <c r="A89" s="2" t="s">
        <v>64</v>
      </c>
      <c r="B89" s="28">
        <v>60000</v>
      </c>
      <c r="C89" s="28">
        <v>29182.55</v>
      </c>
      <c r="D89" s="16">
        <f t="shared" si="3"/>
        <v>0.48637583333333334</v>
      </c>
      <c r="E89" s="17">
        <f t="shared" si="13"/>
        <v>1.1650064712490509</v>
      </c>
      <c r="F89" s="20" t="s">
        <v>144</v>
      </c>
      <c r="G89" s="28">
        <v>25049.26</v>
      </c>
    </row>
    <row r="90" spans="1:7" ht="15" x14ac:dyDescent="0.25">
      <c r="A90" s="2" t="s">
        <v>65</v>
      </c>
      <c r="B90" s="28">
        <v>6540962.6799999997</v>
      </c>
      <c r="C90" s="28">
        <v>2814954.15</v>
      </c>
      <c r="D90" s="16">
        <f t="shared" si="3"/>
        <v>0.43035777571505729</v>
      </c>
      <c r="E90" s="17">
        <f>C90/G90</f>
        <v>1.2069041383346129</v>
      </c>
      <c r="F90" s="20" t="s">
        <v>145</v>
      </c>
      <c r="G90" s="28">
        <v>2332375.92</v>
      </c>
    </row>
    <row r="91" spans="1:7" ht="15" x14ac:dyDescent="0.25">
      <c r="A91" s="2" t="s">
        <v>66</v>
      </c>
      <c r="B91" s="28">
        <v>26245828.879999999</v>
      </c>
      <c r="C91" s="28">
        <v>13669331.07</v>
      </c>
      <c r="D91" s="16">
        <f>C91/B91</f>
        <v>0.52081917978274961</v>
      </c>
      <c r="E91" s="17">
        <f>C91/G91</f>
        <v>1.0670033325534201</v>
      </c>
      <c r="F91" s="20" t="s">
        <v>146</v>
      </c>
      <c r="G91" s="28">
        <v>12810954.43</v>
      </c>
    </row>
    <row r="92" spans="1:7" ht="15" x14ac:dyDescent="0.25">
      <c r="A92" s="2" t="s">
        <v>67</v>
      </c>
      <c r="B92" s="28">
        <v>13677800.26</v>
      </c>
      <c r="C92" s="28">
        <v>6259476.8200000003</v>
      </c>
      <c r="D92" s="16">
        <f>C92/B92</f>
        <v>0.45763768303485963</v>
      </c>
      <c r="E92" s="17">
        <f>C92/G92</f>
        <v>0.68283484256191973</v>
      </c>
      <c r="F92" s="20" t="s">
        <v>147</v>
      </c>
      <c r="G92" s="28">
        <v>9166897.2200000007</v>
      </c>
    </row>
    <row r="93" spans="1:7" ht="15" x14ac:dyDescent="0.25">
      <c r="A93" s="2" t="s">
        <v>68</v>
      </c>
      <c r="B93" s="28">
        <v>1395551.65</v>
      </c>
      <c r="C93" s="28">
        <v>551693.81999999995</v>
      </c>
      <c r="D93" s="16">
        <f>C93/B93</f>
        <v>0.39532311111523533</v>
      </c>
      <c r="E93" s="17">
        <f>C93/G93</f>
        <v>1.0251965929865954</v>
      </c>
      <c r="F93" s="20" t="s">
        <v>148</v>
      </c>
      <c r="G93" s="28">
        <v>538134.66</v>
      </c>
    </row>
    <row r="94" spans="1:7" ht="14.25" x14ac:dyDescent="0.2">
      <c r="A94" s="1" t="s">
        <v>69</v>
      </c>
      <c r="B94" s="24">
        <f>SUM(B95:B98)</f>
        <v>6840623.0299999993</v>
      </c>
      <c r="C94" s="24">
        <f>SUM(C95:C98)</f>
        <v>2040527.24</v>
      </c>
      <c r="D94" s="14">
        <f t="shared" ref="D94:D104" si="15">C94/B94</f>
        <v>0.29829552528346243</v>
      </c>
      <c r="E94" s="15">
        <f t="shared" si="13"/>
        <v>1.1672548702251291</v>
      </c>
      <c r="F94" s="21" t="s">
        <v>149</v>
      </c>
      <c r="G94" s="24">
        <f>SUM(G95:G98)</f>
        <v>1748141.98</v>
      </c>
    </row>
    <row r="95" spans="1:7" ht="15" x14ac:dyDescent="0.25">
      <c r="A95" s="2" t="s">
        <v>70</v>
      </c>
      <c r="B95" s="28">
        <v>95104.36</v>
      </c>
      <c r="C95" s="28">
        <v>67452.81</v>
      </c>
      <c r="D95" s="16">
        <f t="shared" si="15"/>
        <v>0.7092504486650244</v>
      </c>
      <c r="E95" s="17">
        <f t="shared" si="13"/>
        <v>0.90719322477953224</v>
      </c>
      <c r="F95" s="20" t="s">
        <v>150</v>
      </c>
      <c r="G95" s="28">
        <v>74353.3</v>
      </c>
    </row>
    <row r="96" spans="1:7" ht="15" x14ac:dyDescent="0.25">
      <c r="A96" s="2" t="s">
        <v>71</v>
      </c>
      <c r="B96" s="28">
        <v>4127418.28</v>
      </c>
      <c r="C96" s="28">
        <v>762656.98</v>
      </c>
      <c r="D96" s="16">
        <f t="shared" si="15"/>
        <v>0.18477821443384218</v>
      </c>
      <c r="E96" s="17">
        <f t="shared" si="13"/>
        <v>1.1610041774455451</v>
      </c>
      <c r="F96" s="20" t="s">
        <v>151</v>
      </c>
      <c r="G96" s="28">
        <v>656894.26</v>
      </c>
    </row>
    <row r="97" spans="1:7" ht="15" x14ac:dyDescent="0.25">
      <c r="A97" s="2" t="s">
        <v>72</v>
      </c>
      <c r="B97" s="28">
        <v>2542295.0499999998</v>
      </c>
      <c r="C97" s="28">
        <v>1178664.77</v>
      </c>
      <c r="D97" s="16">
        <f t="shared" si="15"/>
        <v>0.46362233604632164</v>
      </c>
      <c r="E97" s="17">
        <f t="shared" si="13"/>
        <v>1.1936855237246444</v>
      </c>
      <c r="F97" s="20" t="s">
        <v>152</v>
      </c>
      <c r="G97" s="28">
        <v>987416.49</v>
      </c>
    </row>
    <row r="98" spans="1:7" ht="25.5" x14ac:dyDescent="0.25">
      <c r="A98" s="2" t="s">
        <v>73</v>
      </c>
      <c r="B98" s="28">
        <v>75805.34</v>
      </c>
      <c r="C98" s="28">
        <v>31752.68</v>
      </c>
      <c r="D98" s="16">
        <f t="shared" si="15"/>
        <v>0.41887128268272394</v>
      </c>
      <c r="E98" s="17">
        <f t="shared" si="13"/>
        <v>1.0771679015453257</v>
      </c>
      <c r="F98" s="20" t="s">
        <v>153</v>
      </c>
      <c r="G98" s="28">
        <v>29477.93</v>
      </c>
    </row>
    <row r="99" spans="1:7" ht="25.5" x14ac:dyDescent="0.2">
      <c r="A99" s="1" t="s">
        <v>82</v>
      </c>
      <c r="B99" s="24">
        <f>SUM(B100)</f>
        <v>771842.2</v>
      </c>
      <c r="C99" s="24">
        <f>SUM(C100)</f>
        <v>725.52</v>
      </c>
      <c r="D99" s="14">
        <f t="shared" si="15"/>
        <v>9.3998488292036902E-4</v>
      </c>
      <c r="E99" s="15">
        <f t="shared" si="13"/>
        <v>0.28322480910666603</v>
      </c>
      <c r="F99" s="21" t="s">
        <v>154</v>
      </c>
      <c r="G99" s="24">
        <f>SUM(G100)</f>
        <v>2561.64</v>
      </c>
    </row>
    <row r="100" spans="1:7" ht="25.5" x14ac:dyDescent="0.25">
      <c r="A100" s="2" t="s">
        <v>83</v>
      </c>
      <c r="B100" s="28">
        <v>771842.2</v>
      </c>
      <c r="C100" s="28">
        <v>725.52</v>
      </c>
      <c r="D100" s="16">
        <f t="shared" si="15"/>
        <v>9.3998488292036902E-4</v>
      </c>
      <c r="E100" s="17">
        <f t="shared" si="13"/>
        <v>0.28322480910666603</v>
      </c>
      <c r="F100" s="20" t="s">
        <v>155</v>
      </c>
      <c r="G100" s="28">
        <v>2561.64</v>
      </c>
    </row>
    <row r="101" spans="1:7" ht="38.25" x14ac:dyDescent="0.2">
      <c r="A101" s="1" t="s">
        <v>74</v>
      </c>
      <c r="B101" s="24">
        <f>SUM(B102:B104)</f>
        <v>11217646.710000001</v>
      </c>
      <c r="C101" s="24">
        <f>SUM(C102:C104)</f>
        <v>5951139.4800000004</v>
      </c>
      <c r="D101" s="14">
        <f t="shared" si="15"/>
        <v>0.53051585897199294</v>
      </c>
      <c r="E101" s="15">
        <f t="shared" si="13"/>
        <v>0.8775975840940351</v>
      </c>
      <c r="F101" s="21" t="s">
        <v>156</v>
      </c>
      <c r="G101" s="24">
        <f>SUM(G102:G104)</f>
        <v>6781171.2199999997</v>
      </c>
    </row>
    <row r="102" spans="1:7" ht="38.25" x14ac:dyDescent="0.25">
      <c r="A102" s="2" t="s">
        <v>75</v>
      </c>
      <c r="B102" s="28">
        <v>9908405.5</v>
      </c>
      <c r="C102" s="28">
        <v>5152370.8</v>
      </c>
      <c r="D102" s="16">
        <f t="shared" si="15"/>
        <v>0.51999999394453522</v>
      </c>
      <c r="E102" s="17">
        <f t="shared" si="13"/>
        <v>0.8484383238620925</v>
      </c>
      <c r="F102" s="20" t="s">
        <v>157</v>
      </c>
      <c r="G102" s="28">
        <v>6072770</v>
      </c>
    </row>
    <row r="103" spans="1:7" ht="15" x14ac:dyDescent="0.25">
      <c r="A103" s="2" t="s">
        <v>76</v>
      </c>
      <c r="B103" s="28">
        <v>958634</v>
      </c>
      <c r="C103" s="28">
        <v>640387.19999999995</v>
      </c>
      <c r="D103" s="16">
        <f t="shared" si="15"/>
        <v>0.66802053755656476</v>
      </c>
      <c r="E103" s="17">
        <f t="shared" si="13"/>
        <v>1.2352299880640913</v>
      </c>
      <c r="F103" s="20" t="s">
        <v>158</v>
      </c>
      <c r="G103" s="28">
        <v>518435.6</v>
      </c>
    </row>
    <row r="104" spans="1:7" ht="25.5" x14ac:dyDescent="0.25">
      <c r="A104" s="2" t="s">
        <v>77</v>
      </c>
      <c r="B104" s="28">
        <v>350607.21</v>
      </c>
      <c r="C104" s="28">
        <v>158381.48000000001</v>
      </c>
      <c r="D104" s="16">
        <f t="shared" si="15"/>
        <v>0.45173480602409744</v>
      </c>
      <c r="E104" s="17">
        <f t="shared" si="13"/>
        <v>0.83373759946668247</v>
      </c>
      <c r="F104" s="20" t="s">
        <v>159</v>
      </c>
      <c r="G104" s="28">
        <v>189965.62</v>
      </c>
    </row>
    <row r="105" spans="1:7" ht="14.25" x14ac:dyDescent="0.2">
      <c r="A105" s="4" t="s">
        <v>161</v>
      </c>
      <c r="B105" s="26">
        <f>B6-B27</f>
        <v>-44114460.930000007</v>
      </c>
      <c r="C105" s="26">
        <f>C6-C27</f>
        <v>6320219.8800000101</v>
      </c>
      <c r="D105" s="18"/>
      <c r="E105" s="18"/>
      <c r="F105" s="6"/>
      <c r="G105" s="26">
        <f>G6-G27</f>
        <v>252727.39565001428</v>
      </c>
    </row>
    <row r="108" spans="1:7" ht="12.75" customHeight="1" x14ac:dyDescent="0.2">
      <c r="A108" s="49"/>
      <c r="B108" s="49"/>
      <c r="C108" s="49"/>
      <c r="D108" s="49"/>
      <c r="E108" s="49"/>
    </row>
    <row r="109" spans="1:7" ht="12.75" customHeight="1" x14ac:dyDescent="0.2">
      <c r="A109" s="49"/>
      <c r="B109" s="49"/>
      <c r="C109" s="49"/>
      <c r="D109" s="49"/>
      <c r="E109" s="49"/>
    </row>
  </sheetData>
  <mergeCells count="4">
    <mergeCell ref="A2:A4"/>
    <mergeCell ref="B2:E3"/>
    <mergeCell ref="A1:E1"/>
    <mergeCell ref="A108:E109"/>
  </mergeCells>
  <pageMargins left="0.74803149606299213" right="0.74803149606299213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Катаева Марина Сергеевна</dc:creator>
  <dc:description>POI HSSF rep:2.50.0.89</dc:description>
  <cp:lastModifiedBy>Сенатырева Ольга Викторовна</cp:lastModifiedBy>
  <cp:lastPrinted>2024-05-20T10:05:43Z</cp:lastPrinted>
  <dcterms:created xsi:type="dcterms:W3CDTF">2020-03-16T10:52:09Z</dcterms:created>
  <dcterms:modified xsi:type="dcterms:W3CDTF">2024-07-19T05:00:31Z</dcterms:modified>
</cp:coreProperties>
</file>