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budget_execution/din/"/>
    </mc:Choice>
  </mc:AlternateContent>
  <xr:revisionPtr revIDLastSave="0" documentId="13_ncr:1_{1EF87349-0840-7F46-9ADD-418356F24301}" xr6:coauthVersionLast="47" xr6:coauthVersionMax="47" xr10:uidLastSave="{00000000-0000-0000-0000-000000000000}"/>
  <bookViews>
    <workbookView xWindow="0" yWindow="500" windowWidth="16380" windowHeight="8200" xr2:uid="{00000000-000D-0000-FFFF-FFFF00000000}"/>
  </bookViews>
  <sheets>
    <sheet name="на 01.06.2022" sheetId="1" r:id="rId1"/>
  </sheets>
  <definedNames>
    <definedName name="APPT" localSheetId="0">#N/A</definedName>
    <definedName name="FIO" localSheetId="0">#N/A</definedName>
    <definedName name="LAST_CELL" localSheetId="0">#N/A</definedName>
    <definedName name="SIGN" localSheetId="0">#N/A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B26" i="1"/>
  <c r="C26" i="1"/>
  <c r="D26" i="1" s="1"/>
  <c r="G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B37" i="1"/>
  <c r="C37" i="1"/>
  <c r="D37" i="1"/>
  <c r="G37" i="1"/>
  <c r="E37" i="1" s="1"/>
  <c r="D38" i="1"/>
  <c r="E38" i="1"/>
  <c r="B39" i="1"/>
  <c r="C39" i="1"/>
  <c r="D39" i="1" s="1"/>
  <c r="G39" i="1"/>
  <c r="E39" i="1" s="1"/>
  <c r="D40" i="1"/>
  <c r="E40" i="1"/>
  <c r="D41" i="1"/>
  <c r="E41" i="1"/>
  <c r="D42" i="1"/>
  <c r="E42" i="1"/>
  <c r="D43" i="1"/>
  <c r="E43" i="1"/>
  <c r="B44" i="1"/>
  <c r="D44" i="1" s="1"/>
  <c r="C44" i="1"/>
  <c r="G44" i="1"/>
  <c r="E44" i="1" s="1"/>
  <c r="D45" i="1"/>
  <c r="E45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B56" i="1"/>
  <c r="C56" i="1"/>
  <c r="D56" i="1"/>
  <c r="G56" i="1"/>
  <c r="D57" i="1"/>
  <c r="E57" i="1"/>
  <c r="D58" i="1"/>
  <c r="E58" i="1"/>
  <c r="D59" i="1"/>
  <c r="E59" i="1"/>
  <c r="D60" i="1"/>
  <c r="E60" i="1"/>
  <c r="B61" i="1"/>
  <c r="C61" i="1"/>
  <c r="D61" i="1" s="1"/>
  <c r="G61" i="1"/>
  <c r="D62" i="1"/>
  <c r="E62" i="1"/>
  <c r="D63" i="1"/>
  <c r="E63" i="1"/>
  <c r="D64" i="1"/>
  <c r="E64" i="1"/>
  <c r="B65" i="1"/>
  <c r="C65" i="1"/>
  <c r="D65" i="1"/>
  <c r="G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B74" i="1"/>
  <c r="C74" i="1"/>
  <c r="D74" i="1" s="1"/>
  <c r="G74" i="1"/>
  <c r="D75" i="1"/>
  <c r="E75" i="1"/>
  <c r="E76" i="1"/>
  <c r="D77" i="1"/>
  <c r="E77" i="1"/>
  <c r="B78" i="1"/>
  <c r="C78" i="1"/>
  <c r="E78" i="1" s="1"/>
  <c r="D78" i="1"/>
  <c r="G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B87" i="1"/>
  <c r="C87" i="1"/>
  <c r="D87" i="1"/>
  <c r="G87" i="1"/>
  <c r="D88" i="1"/>
  <c r="E88" i="1"/>
  <c r="D89" i="1"/>
  <c r="E89" i="1"/>
  <c r="D90" i="1"/>
  <c r="E90" i="1"/>
  <c r="D91" i="1"/>
  <c r="E91" i="1"/>
  <c r="D92" i="1"/>
  <c r="E92" i="1"/>
  <c r="B93" i="1"/>
  <c r="C93" i="1"/>
  <c r="D93" i="1"/>
  <c r="G93" i="1"/>
  <c r="E93" i="1" s="1"/>
  <c r="D94" i="1"/>
  <c r="E94" i="1"/>
  <c r="D95" i="1"/>
  <c r="E95" i="1"/>
  <c r="D96" i="1"/>
  <c r="E96" i="1"/>
  <c r="D97" i="1"/>
  <c r="E97" i="1"/>
  <c r="B98" i="1"/>
  <c r="C98" i="1"/>
  <c r="E98" i="1" s="1"/>
  <c r="D98" i="1"/>
  <c r="G98" i="1"/>
  <c r="D99" i="1"/>
  <c r="E99" i="1"/>
  <c r="B100" i="1"/>
  <c r="C100" i="1"/>
  <c r="D100" i="1"/>
  <c r="G100" i="1"/>
  <c r="E100" i="1" s="1"/>
  <c r="D101" i="1"/>
  <c r="E101" i="1"/>
  <c r="D102" i="1"/>
  <c r="E102" i="1"/>
  <c r="D103" i="1"/>
  <c r="E103" i="1"/>
  <c r="G25" i="1" l="1"/>
  <c r="B25" i="1"/>
  <c r="B104" i="1" s="1"/>
  <c r="E56" i="1"/>
  <c r="E87" i="1"/>
  <c r="E65" i="1"/>
  <c r="E74" i="1"/>
  <c r="E61" i="1"/>
  <c r="C25" i="1"/>
  <c r="E26" i="1"/>
  <c r="D25" i="1" l="1"/>
  <c r="C104" i="1"/>
  <c r="E25" i="1"/>
</calcChain>
</file>

<file path=xl/sharedStrings.xml><?xml version="1.0" encoding="utf-8"?>
<sst xmlns="http://schemas.openxmlformats.org/spreadsheetml/2006/main" count="186" uniqueCount="186">
  <si>
    <t>Основные параметры исполнения бюджета Пермского края по состоянию на 01.08.2022, тыс.рублей</t>
  </si>
  <si>
    <t>Показатели</t>
  </si>
  <si>
    <t>Краевой бюджет</t>
  </si>
  <si>
    <t>План на 2022 год</t>
  </si>
  <si>
    <t>Факт на 01.08.2022</t>
  </si>
  <si>
    <t xml:space="preserve">% исполнения к году </t>
  </si>
  <si>
    <t>% исполнения к соответствующему периоду 2021 года</t>
  </si>
  <si>
    <t>Факт на 01.08.2021</t>
  </si>
  <si>
    <t>ДОХОДЫ, ВСЕГО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</si>
  <si>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</si>
  <si>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</si>
  <si>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</si>
  <si>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</si>
  <si>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</si>
  <si>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</si>
  <si>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</si>
  <si>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</si>
  <si>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</si>
  <si>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</si>
  <si>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</si>
  <si>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</si>
  <si>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</si>
  <si>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</si>
  <si>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</si>
  <si>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</si>
  <si>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</si>
  <si>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</si>
  <si>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</si>
  <si>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РАСХОДЫ, ВСЕГО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</si>
  <si>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</si>
  <si>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</si>
  <si>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</si>
  <si>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</si>
  <si>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</si>
  <si>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</si>
  <si>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</si>
  <si>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</si>
  <si>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</si>
  <si>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</si>
  <si>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</si>
  <si>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</si>
  <si>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</si>
  <si>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</si>
  <si>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</si>
  <si>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</si>
  <si>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Фундаментальные исследования</t>
  </si>
  <si>
    <t>0110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</si>
  <si>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</si>
  <si>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</si>
  <si>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</si>
  <si>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</si>
  <si>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</si>
  <si>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</si>
  <si>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</si>
  <si>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</si>
  <si>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</si>
  <si>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</si>
  <si>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</si>
  <si>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</si>
  <si>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</si>
  <si>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</si>
  <si>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</si>
  <si>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</si>
  <si>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</si>
  <si>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</si>
  <si>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</si>
  <si>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</si>
  <si>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</si>
  <si>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</si>
  <si>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</si>
  <si>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</si>
  <si>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</si>
  <si>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</si>
  <si>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</si>
  <si>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</si>
  <si>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</si>
  <si>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</si>
  <si>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</si>
  <si>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</si>
  <si>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</si>
  <si>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</si>
  <si>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</si>
  <si>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</si>
  <si>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</si>
  <si>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</si>
  <si>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</si>
  <si>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</si>
  <si>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</si>
  <si>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</si>
  <si>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</si>
  <si>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</si>
  <si>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</si>
  <si>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</si>
  <si>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</si>
  <si>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</si>
  <si>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</si>
  <si>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</si>
  <si>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</si>
  <si>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</si>
  <si>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</si>
  <si>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</si>
  <si>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Экологический контроль</t>
  </si>
  <si>
    <t>0601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</si>
  <si>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</si>
  <si>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</si>
  <si>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</si>
  <si>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</si>
  <si>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</si>
  <si>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</si>
  <si>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</si>
  <si>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</si>
  <si>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</si>
  <si>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</si>
  <si>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</si>
  <si>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</si>
  <si>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</si>
  <si>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</si>
  <si>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</si>
  <si>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</si>
  <si>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</si>
  <si>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</si>
  <si>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</si>
  <si>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</si>
  <si>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</si>
  <si>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</si>
  <si>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</si>
  <si>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</si>
  <si>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</si>
  <si>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</si>
  <si>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</si>
  <si>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</si>
  <si>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</si>
  <si>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</si>
  <si>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</si>
  <si>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</si>
  <si>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</si>
  <si>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</si>
  <si>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</si>
  <si>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</si>
  <si>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</si>
  <si>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</si>
  <si>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</si>
  <si>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</si>
  <si>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</si>
  <si>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</si>
  <si>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</si>
  <si>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</si>
  <si>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</si>
  <si>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</si>
  <si>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</si>
  <si>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</si>
  <si>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</si>
  <si>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</si>
  <si>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</si>
  <si>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</si>
  <si>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</si>
  <si>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</si>
  <si>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</si>
  <si>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</si>
  <si>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</si>
  <si>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</si>
  <si>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</si>
  <si>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</si>
  <si>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</si>
  <si>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</si>
  <si>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</si>
  <si>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</si>
  <si>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</si>
  <si>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</si>
  <si>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</si>
  <si>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</si>
  <si>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</si>
  <si>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</si>
  <si>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</si>
  <si>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</si>
  <si>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</si>
  <si>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</si>
  <si>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</si>
  <si>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</si>
  <si>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</si>
  <si>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</si>
  <si>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</si>
  <si>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</si>
  <si>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</si>
  <si>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ДЕФИЦИТ/ПРОФИЦИТ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</si>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</sst>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р_."/>
    <numFmt numFmtId="166" formatCode="0.0%"/>
  </numFmts>
  <fonts count="11"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3" fillId="0" borderId="0"/>
  </cellStyleXfs>
  <cellXfs count="44">
    <xf numFmtId="0" fontId="0" fillId="0" borderId="0" xfId="0"/>
    <xf numFmtId="0" fontId="4" fillId="0" borderId="1" xfId="8" applyFont="1" applyBorder="1" applyAlignment="1">
      <alignment horizontal="center" vertical="center" wrapText="1"/>
    </xf>
    <xf numFmtId="0" fontId="3" fillId="0" borderId="0" xfId="8"/>
    <xf numFmtId="164" fontId="0" fillId="0" borderId="0" xfId="8" applyNumberFormat="1" applyFont="1"/>
    <xf numFmtId="49" fontId="5" fillId="0" borderId="2" xfId="8" applyNumberFormat="1" applyFont="1" applyBorder="1" applyAlignment="1" applyProtection="1">
      <alignment horizontal="center" vertical="center"/>
    </xf>
    <xf numFmtId="49" fontId="5" fillId="0" borderId="2" xfId="8" applyNumberFormat="1" applyFont="1" applyBorder="1" applyAlignment="1" applyProtection="1">
      <alignment horizontal="center" vertical="center" wrapText="1"/>
    </xf>
    <xf numFmtId="2" fontId="5" fillId="0" borderId="2" xfId="8" applyNumberFormat="1" applyFont="1" applyBorder="1" applyAlignment="1">
      <alignment horizontal="center" vertical="center" wrapText="1"/>
    </xf>
    <xf numFmtId="49" fontId="5" fillId="0" borderId="2" xfId="8" applyNumberFormat="1" applyFont="1" applyBorder="1" applyAlignment="1">
      <alignment horizontal="center" vertical="center" wrapText="1"/>
    </xf>
    <xf numFmtId="164" fontId="5" fillId="0" borderId="2" xfId="8" applyNumberFormat="1" applyFont="1" applyBorder="1" applyAlignment="1">
      <alignment horizontal="center" vertical="center" wrapText="1"/>
    </xf>
    <xf numFmtId="0" fontId="6" fillId="2" borderId="2" xfId="8" applyFont="1" applyFill="1" applyBorder="1" applyAlignment="1">
      <alignment vertical="top" wrapText="1"/>
    </xf>
    <xf numFmtId="165" fontId="6" fillId="2" borderId="2" xfId="8" applyNumberFormat="1" applyFont="1" applyFill="1" applyBorder="1" applyAlignment="1">
      <alignment horizontal="right" vertical="center" wrapText="1"/>
    </xf>
    <xf numFmtId="166" fontId="6" fillId="2" borderId="2" xfId="8" applyNumberFormat="1" applyFont="1" applyFill="1" applyBorder="1" applyAlignment="1">
      <alignment horizontal="center" vertical="center" wrapText="1"/>
    </xf>
    <xf numFmtId="0" fontId="6" fillId="0" borderId="2" xfId="8" applyFont="1" applyBorder="1" applyAlignment="1">
      <alignment vertical="top" wrapText="1"/>
    </xf>
    <xf numFmtId="164" fontId="6" fillId="0" borderId="2" xfId="8" applyNumberFormat="1" applyFont="1" applyBorder="1" applyAlignment="1">
      <alignment horizontal="right" vertical="center" wrapText="1"/>
    </xf>
    <xf numFmtId="166" fontId="6" fillId="0" borderId="2" xfId="8" applyNumberFormat="1" applyFont="1" applyBorder="1" applyAlignment="1">
      <alignment horizontal="center" vertical="center" wrapText="1"/>
    </xf>
    <xf numFmtId="0" fontId="5" fillId="0" borderId="2" xfId="8" applyFont="1" applyBorder="1" applyAlignment="1">
      <alignment vertical="top" wrapText="1"/>
    </xf>
    <xf numFmtId="164" fontId="5" fillId="0" borderId="2" xfId="8" applyNumberFormat="1" applyFont="1" applyBorder="1" applyAlignment="1">
      <alignment horizontal="right" vertical="center" wrapText="1"/>
    </xf>
    <xf numFmtId="166" fontId="5" fillId="0" borderId="2" xfId="8" applyNumberFormat="1" applyFont="1" applyBorder="1" applyAlignment="1">
      <alignment horizontal="center" vertical="center" wrapText="1"/>
    </xf>
    <xf numFmtId="49" fontId="5" fillId="0" borderId="2" xfId="8" applyNumberFormat="1" applyFont="1" applyBorder="1" applyAlignment="1">
      <alignment vertical="top" wrapText="1"/>
    </xf>
    <xf numFmtId="49" fontId="6" fillId="2" borderId="2" xfId="8" applyNumberFormat="1" applyFont="1" applyFill="1" applyBorder="1" applyAlignment="1" applyProtection="1">
      <alignment horizontal="left"/>
    </xf>
    <xf numFmtId="164" fontId="6" fillId="2" borderId="2" xfId="8" applyNumberFormat="1" applyFont="1" applyFill="1" applyBorder="1" applyAlignment="1">
      <alignment horizontal="right" wrapText="1"/>
    </xf>
    <xf numFmtId="166" fontId="7" fillId="2" borderId="2" xfId="8" applyNumberFormat="1" applyFont="1" applyFill="1" applyBorder="1" applyAlignment="1">
      <alignment horizontal="center" wrapText="1"/>
    </xf>
    <xf numFmtId="166" fontId="7" fillId="2" borderId="2" xfId="8" applyNumberFormat="1" applyFont="1" applyFill="1" applyBorder="1" applyAlignment="1">
      <alignment horizontal="center"/>
    </xf>
    <xf numFmtId="49" fontId="6" fillId="0" borderId="2" xfId="8" applyNumberFormat="1" applyFont="1" applyBorder="1" applyAlignment="1" applyProtection="1">
      <alignment horizontal="left" vertical="center" wrapText="1"/>
    </xf>
    <xf numFmtId="164" fontId="6" fillId="0" borderId="2" xfId="8" applyNumberFormat="1" applyFont="1" applyBorder="1" applyAlignment="1">
      <alignment horizontal="right" wrapText="1"/>
    </xf>
    <xf numFmtId="166" fontId="7" fillId="0" borderId="2" xfId="8" applyNumberFormat="1" applyFont="1" applyFill="1" applyBorder="1" applyAlignment="1">
      <alignment horizontal="center" wrapText="1"/>
    </xf>
    <xf numFmtId="166" fontId="7" fillId="3" borderId="2" xfId="8" applyNumberFormat="1" applyFont="1" applyFill="1" applyBorder="1" applyAlignment="1">
      <alignment horizontal="center"/>
    </xf>
    <xf numFmtId="49" fontId="6" fillId="0" borderId="0" xfId="8" applyNumberFormat="1" applyFont="1" applyBorder="1" applyAlignment="1">
      <alignment horizontal="center" vertical="center" wrapText="1"/>
    </xf>
    <xf numFmtId="164" fontId="6" fillId="3" borderId="2" xfId="8" applyNumberFormat="1" applyFont="1" applyFill="1" applyBorder="1" applyAlignment="1">
      <alignment horizontal="right" vertical="center" wrapText="1"/>
    </xf>
    <xf numFmtId="49" fontId="5" fillId="0" borderId="2" xfId="8" applyNumberFormat="1" applyFont="1" applyBorder="1" applyAlignment="1" applyProtection="1">
      <alignment horizontal="left" vertical="center" wrapText="1"/>
    </xf>
    <xf numFmtId="4" fontId="5" fillId="0" borderId="2" xfId="8" applyNumberFormat="1" applyFont="1" applyBorder="1" applyAlignment="1" applyProtection="1">
      <alignment horizontal="right" vertical="center" wrapText="1"/>
    </xf>
    <xf numFmtId="166" fontId="8" fillId="0" borderId="2" xfId="8" applyNumberFormat="1" applyFont="1" applyFill="1" applyBorder="1" applyAlignment="1">
      <alignment horizontal="center" wrapText="1"/>
    </xf>
    <xf numFmtId="166" fontId="8" fillId="3" borderId="2" xfId="8" applyNumberFormat="1" applyFont="1" applyFill="1" applyBorder="1" applyAlignment="1">
      <alignment horizontal="center"/>
    </xf>
    <xf numFmtId="49" fontId="5" fillId="0" borderId="0" xfId="8" applyNumberFormat="1" applyFont="1" applyBorder="1" applyAlignment="1">
      <alignment horizontal="center" vertical="center" wrapText="1"/>
    </xf>
    <xf numFmtId="164" fontId="5" fillId="0" borderId="2" xfId="8" applyNumberFormat="1" applyFont="1" applyBorder="1" applyAlignment="1" applyProtection="1">
      <alignment horizontal="right" vertical="center" wrapText="1"/>
    </xf>
    <xf numFmtId="164" fontId="3" fillId="0" borderId="0" xfId="8" applyNumberFormat="1"/>
    <xf numFmtId="0" fontId="5" fillId="0" borderId="2" xfId="8" applyFont="1" applyBorder="1"/>
    <xf numFmtId="49" fontId="5" fillId="0" borderId="0" xfId="8" applyNumberFormat="1" applyFont="1" applyFill="1" applyBorder="1" applyAlignment="1">
      <alignment horizontal="center" vertical="center" wrapText="1"/>
    </xf>
    <xf numFmtId="0" fontId="6" fillId="2" borderId="2" xfId="8" applyFont="1" applyFill="1" applyBorder="1"/>
    <xf numFmtId="164" fontId="6" fillId="2" borderId="2" xfId="8" applyNumberFormat="1" applyFont="1" applyFill="1" applyBorder="1" applyAlignment="1">
      <alignment horizontal="right"/>
    </xf>
    <xf numFmtId="0" fontId="9" fillId="2" borderId="2" xfId="8" applyFont="1" applyFill="1" applyBorder="1"/>
    <xf numFmtId="165" fontId="6" fillId="0" borderId="0" xfId="8" applyNumberFormat="1" applyFont="1" applyFill="1" applyBorder="1" applyAlignment="1">
      <alignment vertical="center" wrapText="1"/>
    </xf>
    <xf numFmtId="0" fontId="5" fillId="0" borderId="2" xfId="8" applyFont="1" applyBorder="1" applyAlignment="1">
      <alignment horizontal="center" vertical="center"/>
    </xf>
    <xf numFmtId="0" fontId="5" fillId="0" borderId="2" xfId="8" applyFont="1" applyBorder="1" applyAlignment="1">
      <alignment horizontal="center"/>
    </xf>
  </cellXfs>
  <cellStyles count="9">
    <cellStyle name="Excel Built-in Normal" xfId="8" xr:uid="{00000000-0005-0000-0000-000000000000}"/>
    <cellStyle name="Normal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5" xfId="6" xr:uid="{00000000-0005-0000-0000-000007000000}"/>
    <cellStyle name="Обычный 6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zoomScale="85" zoomScaleNormal="85" workbookViewId="0">
      <selection activeCell="H1" sqref="H1"/>
    </sheetView>
  </sheetViews>
  <sheetFormatPr baseColWidth="10" defaultColWidth="8.6640625" defaultRowHeight="12.75" customHeight="1" outlineLevelRow="2"/>
  <cols>
    <col min="1" max="1" width="44.5" style="2" customWidth="1"/>
    <col min="2" max="2" width="15.5" style="2" customWidth="1"/>
    <col min="3" max="3" width="16.5" style="2" customWidth="1"/>
    <col min="4" max="4" width="15.33203125" style="2" customWidth="1"/>
    <col min="5" max="5" width="17.1640625" style="2" customWidth="1"/>
    <col min="6" max="6" width="0" style="2" hidden="1" customWidth="1"/>
    <col min="7" max="7" width="0" style="3" hidden="1" customWidth="1"/>
    <col min="8" max="8" width="8.6640625" style="2"/>
    <col min="9" max="9" width="15.83203125" style="2" customWidth="1"/>
    <col min="10" max="16384" width="8.6640625" style="2"/>
  </cols>
  <sheetData>
    <row r="1" spans="1:8" ht="45" customHeight="1">
      <c r="A1" s="1" t="s">
        <v>0</v>
      </c>
      <c r="B1" s="1"/>
      <c r="C1" s="1"/>
      <c r="D1" s="1"/>
      <c r="E1" s="1"/>
      <c r="H1" s="2" t="s">
        <v>185</v>
      </c>
    </row>
    <row r="2" spans="1:8" ht="13">
      <c r="A2" s="42" t="s">
        <v>1</v>
      </c>
      <c r="B2" s="43" t="s">
        <v>2</v>
      </c>
      <c r="C2" s="43"/>
      <c r="D2" s="43"/>
      <c r="E2" s="43"/>
    </row>
    <row r="3" spans="1:8" ht="13">
      <c r="A3" s="42"/>
      <c r="B3" s="43"/>
      <c r="C3" s="43"/>
      <c r="D3" s="43"/>
      <c r="E3" s="43"/>
    </row>
    <row r="4" spans="1:8" ht="42">
      <c r="A4" s="42"/>
      <c r="B4" s="4" t="s">
        <v>3</v>
      </c>
      <c r="C4" s="5" t="s">
        <v>4</v>
      </c>
      <c r="D4" s="6" t="s">
        <v>5</v>
      </c>
      <c r="E4" s="7" t="s">
        <v>6</v>
      </c>
      <c r="G4" s="8" t="s">
        <v>7</v>
      </c>
    </row>
    <row r="5" spans="1:8" ht="14">
      <c r="A5" s="9" t="s">
        <v>8</v>
      </c>
      <c r="B5" s="10">
        <f>B6+B19</f>
        <v>196837633</v>
      </c>
      <c r="C5" s="10">
        <f>C6+C19</f>
        <v>129508954.10000001</v>
      </c>
      <c r="D5" s="11">
        <f>C5/B5</f>
        <v>0.65794813789495232</v>
      </c>
      <c r="E5" s="11">
        <f>C5/G5</f>
        <v>1.2051087197923303</v>
      </c>
      <c r="F5" s="11"/>
      <c r="G5" s="10">
        <v>107466614.40000001</v>
      </c>
    </row>
    <row r="6" spans="1:8" ht="14">
      <c r="A6" s="12" t="s">
        <v>9</v>
      </c>
      <c r="B6" s="13">
        <v>147521757.30000001</v>
      </c>
      <c r="C6" s="13">
        <v>101002856.40000001</v>
      </c>
      <c r="D6" s="14">
        <f t="shared" ref="D6:D24" si="0">C6/B6</f>
        <v>0.68466413530175596</v>
      </c>
      <c r="E6" s="14">
        <f t="shared" ref="E6:E24" si="1">C6/G6</f>
        <v>1.1716491208298623</v>
      </c>
      <c r="F6" s="14"/>
      <c r="G6" s="13">
        <v>86205720.299999997</v>
      </c>
    </row>
    <row r="7" spans="1:8" ht="14" outlineLevel="1">
      <c r="A7" s="12" t="s">
        <v>10</v>
      </c>
      <c r="B7" s="13">
        <v>105902726.8</v>
      </c>
      <c r="C7" s="13">
        <v>71071801.700000003</v>
      </c>
      <c r="D7" s="14">
        <f t="shared" si="0"/>
        <v>0.67110454893405069</v>
      </c>
      <c r="E7" s="14">
        <f t="shared" si="1"/>
        <v>1.1138234204848838</v>
      </c>
      <c r="F7" s="14"/>
      <c r="G7" s="13">
        <v>63808859.100000001</v>
      </c>
    </row>
    <row r="8" spans="1:8" ht="14" outlineLevel="2">
      <c r="A8" s="15" t="s">
        <v>11</v>
      </c>
      <c r="B8" s="16">
        <v>65629419.700000003</v>
      </c>
      <c r="C8" s="16">
        <v>49364108.700000003</v>
      </c>
      <c r="D8" s="17">
        <f t="shared" si="0"/>
        <v>0.75216433309404995</v>
      </c>
      <c r="E8" s="17">
        <f t="shared" si="1"/>
        <v>1.1179171291288255</v>
      </c>
      <c r="F8" s="17"/>
      <c r="G8" s="16">
        <v>44157216.5</v>
      </c>
    </row>
    <row r="9" spans="1:8" ht="14" outlineLevel="2">
      <c r="A9" s="15" t="s">
        <v>12</v>
      </c>
      <c r="B9" s="16">
        <v>40273307.100000001</v>
      </c>
      <c r="C9" s="16">
        <v>21707693</v>
      </c>
      <c r="D9" s="17">
        <f t="shared" si="0"/>
        <v>0.53900944727730093</v>
      </c>
      <c r="E9" s="17">
        <f t="shared" si="1"/>
        <v>1.1046248622494284</v>
      </c>
      <c r="F9" s="17"/>
      <c r="G9" s="16">
        <v>19651642.600000001</v>
      </c>
    </row>
    <row r="10" spans="1:8" ht="28" outlineLevel="2">
      <c r="A10" s="12" t="s">
        <v>13</v>
      </c>
      <c r="B10" s="13">
        <v>11417328.1</v>
      </c>
      <c r="C10" s="13">
        <v>7569175.2000000002</v>
      </c>
      <c r="D10" s="14">
        <f t="shared" si="0"/>
        <v>0.66295503936687261</v>
      </c>
      <c r="E10" s="14">
        <f t="shared" si="1"/>
        <v>1.329987374110094</v>
      </c>
      <c r="F10" s="14"/>
      <c r="G10" s="13">
        <v>5691163.2000000002</v>
      </c>
    </row>
    <row r="11" spans="1:8" ht="14" outlineLevel="1">
      <c r="A11" s="12" t="s">
        <v>14</v>
      </c>
      <c r="B11" s="13">
        <v>10011291.6</v>
      </c>
      <c r="C11" s="13">
        <v>7854265.2000000002</v>
      </c>
      <c r="D11" s="14">
        <f t="shared" si="0"/>
        <v>0.78454064808181201</v>
      </c>
      <c r="E11" s="14">
        <f t="shared" si="1"/>
        <v>1.1314182481258475</v>
      </c>
      <c r="F11" s="14"/>
      <c r="G11" s="13">
        <v>6941964.4000000004</v>
      </c>
    </row>
    <row r="12" spans="1:8" ht="28" outlineLevel="2">
      <c r="A12" s="15" t="s">
        <v>15</v>
      </c>
      <c r="B12" s="16">
        <v>9900887</v>
      </c>
      <c r="C12" s="16">
        <v>7715354.2999999998</v>
      </c>
      <c r="D12" s="17">
        <f t="shared" si="0"/>
        <v>0.77925889872291243</v>
      </c>
      <c r="E12" s="17">
        <f t="shared" si="1"/>
        <v>1.1224342643790173</v>
      </c>
      <c r="F12" s="17"/>
      <c r="G12" s="16">
        <v>6873769.4000000004</v>
      </c>
    </row>
    <row r="13" spans="1:8" ht="14" outlineLevel="1">
      <c r="A13" s="12" t="s">
        <v>16</v>
      </c>
      <c r="B13" s="13">
        <v>12913642.800000001</v>
      </c>
      <c r="C13" s="13">
        <v>7978215.2000000002</v>
      </c>
      <c r="D13" s="14">
        <f t="shared" si="0"/>
        <v>0.61781290713724868</v>
      </c>
      <c r="E13" s="14">
        <f t="shared" si="1"/>
        <v>1.2032128929304839</v>
      </c>
      <c r="F13" s="14"/>
      <c r="G13" s="13">
        <v>6630759.4000000004</v>
      </c>
    </row>
    <row r="14" spans="1:8" ht="14" outlineLevel="2">
      <c r="A14" s="15" t="s">
        <v>17</v>
      </c>
      <c r="B14" s="16">
        <v>12908098.800000001</v>
      </c>
      <c r="C14" s="16">
        <v>7976158.7000000002</v>
      </c>
      <c r="D14" s="17">
        <f t="shared" si="0"/>
        <v>0.61791893783769303</v>
      </c>
      <c r="E14" s="17">
        <f t="shared" si="1"/>
        <v>1.2034148207695186</v>
      </c>
      <c r="F14" s="17"/>
      <c r="G14" s="16">
        <v>6627937.9000000004</v>
      </c>
    </row>
    <row r="15" spans="1:8" ht="28" outlineLevel="1">
      <c r="A15" s="12" t="s">
        <v>18</v>
      </c>
      <c r="B15" s="13">
        <v>557345.6</v>
      </c>
      <c r="C15" s="13">
        <v>691177.8</v>
      </c>
      <c r="D15" s="14">
        <f t="shared" si="0"/>
        <v>1.2401242604229765</v>
      </c>
      <c r="E15" s="14">
        <f t="shared" si="1"/>
        <v>2.4385020512017208</v>
      </c>
      <c r="F15" s="14"/>
      <c r="G15" s="13">
        <v>283443.59999999998</v>
      </c>
    </row>
    <row r="16" spans="1:8" ht="14" outlineLevel="2">
      <c r="A16" s="15" t="s">
        <v>19</v>
      </c>
      <c r="B16" s="16">
        <v>547877.6</v>
      </c>
      <c r="C16" s="16">
        <v>690180</v>
      </c>
      <c r="D16" s="17">
        <f t="shared" si="0"/>
        <v>1.2597339259717864</v>
      </c>
      <c r="E16" s="17">
        <f t="shared" si="1"/>
        <v>2.4450832280568502</v>
      </c>
      <c r="F16" s="17"/>
      <c r="G16" s="16">
        <v>282272.59999999998</v>
      </c>
    </row>
    <row r="17" spans="1:9" ht="14" outlineLevel="2">
      <c r="A17" s="18" t="s">
        <v>20</v>
      </c>
      <c r="B17" s="16">
        <v>9468</v>
      </c>
      <c r="C17" s="16">
        <v>997.8</v>
      </c>
      <c r="D17" s="17">
        <f t="shared" si="0"/>
        <v>0.10538656527249683</v>
      </c>
      <c r="E17" s="17">
        <f t="shared" si="1"/>
        <v>0.85209222886421854</v>
      </c>
      <c r="F17" s="17"/>
      <c r="G17" s="16">
        <v>1171</v>
      </c>
    </row>
    <row r="18" spans="1:9" ht="42" outlineLevel="1">
      <c r="A18" s="12" t="s">
        <v>21</v>
      </c>
      <c r="B18" s="13">
        <v>1018243.7</v>
      </c>
      <c r="C18" s="13">
        <v>2988660.4</v>
      </c>
      <c r="D18" s="14">
        <f t="shared" si="0"/>
        <v>2.935113077547153</v>
      </c>
      <c r="E18" s="14">
        <f t="shared" si="1"/>
        <v>22.244951519251998</v>
      </c>
      <c r="F18" s="14"/>
      <c r="G18" s="13">
        <v>134352.29999999999</v>
      </c>
    </row>
    <row r="19" spans="1:9" ht="14">
      <c r="A19" s="12" t="s">
        <v>22</v>
      </c>
      <c r="B19" s="13">
        <v>49315875.700000003</v>
      </c>
      <c r="C19" s="13">
        <v>28506097.699999999</v>
      </c>
      <c r="D19" s="14">
        <f t="shared" si="0"/>
        <v>0.57803085305448598</v>
      </c>
      <c r="E19" s="14">
        <f t="shared" si="1"/>
        <v>1.3407760541923774</v>
      </c>
      <c r="F19" s="14"/>
      <c r="G19" s="13">
        <v>21260894.100000001</v>
      </c>
    </row>
    <row r="20" spans="1:9" ht="42" outlineLevel="1">
      <c r="A20" s="12" t="s">
        <v>23</v>
      </c>
      <c r="B20" s="13">
        <v>38623255.200000003</v>
      </c>
      <c r="C20" s="13">
        <v>21045416.300000001</v>
      </c>
      <c r="D20" s="14">
        <f t="shared" si="0"/>
        <v>0.54488976113023224</v>
      </c>
      <c r="E20" s="14">
        <f t="shared" si="1"/>
        <v>1.139137456118162</v>
      </c>
      <c r="F20" s="14"/>
      <c r="G20" s="13">
        <v>18474869.899999999</v>
      </c>
    </row>
    <row r="21" spans="1:9" ht="28" outlineLevel="2">
      <c r="A21" s="18" t="s">
        <v>24</v>
      </c>
      <c r="B21" s="16">
        <v>2047799</v>
      </c>
      <c r="C21" s="16">
        <v>2038661.5</v>
      </c>
      <c r="D21" s="17">
        <f t="shared" si="0"/>
        <v>0.99553789214664135</v>
      </c>
      <c r="E21" s="17">
        <f t="shared" si="1"/>
        <v>0.45318537963945266</v>
      </c>
      <c r="F21" s="17"/>
      <c r="G21" s="16">
        <v>4498515.5999999996</v>
      </c>
    </row>
    <row r="22" spans="1:9" ht="28" outlineLevel="2">
      <c r="A22" s="18" t="s">
        <v>25</v>
      </c>
      <c r="B22" s="16">
        <v>21702559.100000001</v>
      </c>
      <c r="C22" s="16">
        <v>10201265.300000001</v>
      </c>
      <c r="D22" s="17">
        <f t="shared" si="0"/>
        <v>0.47004895841983907</v>
      </c>
      <c r="E22" s="17">
        <f t="shared" si="1"/>
        <v>1.5000425106373645</v>
      </c>
      <c r="F22" s="17"/>
      <c r="G22" s="16">
        <v>6800650.7999999998</v>
      </c>
    </row>
    <row r="23" spans="1:9" ht="28" outlineLevel="2">
      <c r="A23" s="18" t="s">
        <v>26</v>
      </c>
      <c r="B23" s="16">
        <v>7395421.5999999996</v>
      </c>
      <c r="C23" s="16">
        <v>4095264.5</v>
      </c>
      <c r="D23" s="17">
        <f t="shared" si="0"/>
        <v>0.55375673240860268</v>
      </c>
      <c r="E23" s="17">
        <f t="shared" si="1"/>
        <v>0.80128012227351464</v>
      </c>
      <c r="F23" s="17"/>
      <c r="G23" s="16">
        <v>5110902.4000000004</v>
      </c>
    </row>
    <row r="24" spans="1:9" ht="14" outlineLevel="2">
      <c r="A24" s="18" t="s">
        <v>27</v>
      </c>
      <c r="B24" s="16">
        <v>7477475.5</v>
      </c>
      <c r="C24" s="16">
        <v>4710225</v>
      </c>
      <c r="D24" s="17">
        <f t="shared" si="0"/>
        <v>0.62992182321426526</v>
      </c>
      <c r="E24" s="17">
        <f t="shared" si="1"/>
        <v>2.2812003538742784</v>
      </c>
      <c r="F24" s="17"/>
      <c r="G24" s="16">
        <v>2064801.1</v>
      </c>
    </row>
    <row r="25" spans="1:9" ht="14">
      <c r="A25" s="19" t="s">
        <v>28</v>
      </c>
      <c r="B25" s="20">
        <f>B26+B37+B39+B44+B56+B61+B65+B74+B78+B87+B93+B98+B100</f>
        <v>228769505.30000001</v>
      </c>
      <c r="C25" s="20">
        <f>C26+C37+C39+C44+C56+C61+C65+C74+C78+C87+C93+C98+C100</f>
        <v>108178638.03999998</v>
      </c>
      <c r="D25" s="21">
        <f>C25/B25</f>
        <v>0.47287175752790322</v>
      </c>
      <c r="E25" s="22">
        <f t="shared" ref="E25:E45" si="2">C25/G25</f>
        <v>1.2362767636295637</v>
      </c>
      <c r="G25" s="20">
        <f>G26+G37+G44++G56+G61++G65+G74+G78+G87+G93+G98+G100+G39</f>
        <v>87503576.239999995</v>
      </c>
    </row>
    <row r="26" spans="1:9" ht="14">
      <c r="A26" s="23" t="s">
        <v>29</v>
      </c>
      <c r="B26" s="24">
        <f>SUM(B27:B36)</f>
        <v>9718958.459999999</v>
      </c>
      <c r="C26" s="24">
        <f>SUM(C27:C36)</f>
        <v>2748563.4400000004</v>
      </c>
      <c r="D26" s="25">
        <f t="shared" ref="D26:D91" si="3">C26/B26</f>
        <v>0.28280432016580515</v>
      </c>
      <c r="E26" s="26">
        <f t="shared" si="2"/>
        <v>1.0174063906578834</v>
      </c>
      <c r="F26" s="27" t="s">
        <v>30</v>
      </c>
      <c r="G26" s="28">
        <f>SUM(G27:G36)</f>
        <v>2701539.39</v>
      </c>
    </row>
    <row r="27" spans="1:9" ht="28">
      <c r="A27" s="29" t="s">
        <v>31</v>
      </c>
      <c r="B27" s="30">
        <v>918809.19</v>
      </c>
      <c r="C27" s="30">
        <v>325585.96999999997</v>
      </c>
      <c r="D27" s="31">
        <f t="shared" si="3"/>
        <v>0.35435645784082764</v>
      </c>
      <c r="E27" s="32">
        <f t="shared" si="2"/>
        <v>3.2987560641064269</v>
      </c>
      <c r="F27" s="33" t="s">
        <v>32</v>
      </c>
      <c r="G27" s="34">
        <v>98699.62</v>
      </c>
      <c r="I27" s="35"/>
    </row>
    <row r="28" spans="1:9" ht="42">
      <c r="A28" s="29" t="s">
        <v>33</v>
      </c>
      <c r="B28" s="30">
        <v>836120.59</v>
      </c>
      <c r="C28" s="30">
        <v>310040.32000000001</v>
      </c>
      <c r="D28" s="31">
        <f t="shared" si="3"/>
        <v>0.37080813905085153</v>
      </c>
      <c r="E28" s="32">
        <f t="shared" si="2"/>
        <v>0.97170910900503316</v>
      </c>
      <c r="F28" s="33" t="s">
        <v>34</v>
      </c>
      <c r="G28" s="34">
        <v>319067.01</v>
      </c>
    </row>
    <row r="29" spans="1:9" ht="42">
      <c r="A29" s="29" t="s">
        <v>35</v>
      </c>
      <c r="B29" s="30">
        <v>0</v>
      </c>
      <c r="C29" s="30">
        <v>0</v>
      </c>
      <c r="D29" s="31" t="e">
        <f t="shared" si="3"/>
        <v>#DIV/0!</v>
      </c>
      <c r="E29" s="32">
        <f t="shared" si="2"/>
        <v>0</v>
      </c>
      <c r="F29" s="33" t="s">
        <v>36</v>
      </c>
      <c r="G29" s="34">
        <v>421108.63</v>
      </c>
    </row>
    <row r="30" spans="1:9" ht="14">
      <c r="A30" s="29" t="s">
        <v>37</v>
      </c>
      <c r="B30" s="30">
        <v>8962.2000000000007</v>
      </c>
      <c r="C30" s="30">
        <v>5698.4</v>
      </c>
      <c r="D30" s="31">
        <f>C30/B30</f>
        <v>0.63582602485996731</v>
      </c>
      <c r="E30" s="32">
        <f>C30/G30</f>
        <v>66.929762743716225</v>
      </c>
      <c r="F30" s="33" t="s">
        <v>38</v>
      </c>
      <c r="G30" s="34">
        <v>85.14</v>
      </c>
    </row>
    <row r="31" spans="1:9" ht="42">
      <c r="A31" s="29" t="s">
        <v>39</v>
      </c>
      <c r="B31" s="30">
        <v>634838.1</v>
      </c>
      <c r="C31" s="30">
        <v>308199.86</v>
      </c>
      <c r="D31" s="31">
        <f t="shared" ref="D31:D36" si="4">C31/B31</f>
        <v>0.48547788798435382</v>
      </c>
      <c r="E31" s="32">
        <f t="shared" ref="E31:E36" si="5">C31/G31</f>
        <v>1.1317818856280637</v>
      </c>
      <c r="F31" s="33" t="s">
        <v>40</v>
      </c>
      <c r="G31" s="34">
        <v>272313.83</v>
      </c>
    </row>
    <row r="32" spans="1:9" ht="14">
      <c r="A32" s="29" t="s">
        <v>41</v>
      </c>
      <c r="B32" s="30">
        <v>193188.82</v>
      </c>
      <c r="C32" s="30">
        <v>91218.12</v>
      </c>
      <c r="D32" s="31">
        <f t="shared" si="4"/>
        <v>0.4721708016022873</v>
      </c>
      <c r="E32" s="32">
        <f t="shared" si="5"/>
        <v>0.28005260995868203</v>
      </c>
      <c r="F32" s="33" t="s">
        <v>42</v>
      </c>
      <c r="G32" s="34">
        <v>325717.8</v>
      </c>
    </row>
    <row r="33" spans="1:7" ht="28">
      <c r="A33" s="29" t="s">
        <v>43</v>
      </c>
      <c r="B33" s="30">
        <v>6005.4</v>
      </c>
      <c r="C33" s="30">
        <v>3048.45</v>
      </c>
      <c r="D33" s="31">
        <f t="shared" si="4"/>
        <v>0.50761814367069635</v>
      </c>
      <c r="E33" s="32">
        <f t="shared" si="5"/>
        <v>3.6672200368111443</v>
      </c>
      <c r="F33" s="33" t="s">
        <v>44</v>
      </c>
      <c r="G33" s="34">
        <v>831.27</v>
      </c>
    </row>
    <row r="34" spans="1:7" ht="14">
      <c r="A34" s="29" t="s">
        <v>45</v>
      </c>
      <c r="B34" s="30">
        <v>76450</v>
      </c>
      <c r="C34" s="30">
        <v>28590</v>
      </c>
      <c r="D34" s="31">
        <f t="shared" si="4"/>
        <v>0.37396991497710924</v>
      </c>
      <c r="E34" s="32" t="e">
        <f t="shared" si="5"/>
        <v>#DIV/0!</v>
      </c>
      <c r="F34" s="33" t="s">
        <v>46</v>
      </c>
      <c r="G34" s="34">
        <v>0</v>
      </c>
    </row>
    <row r="35" spans="1:7" ht="14">
      <c r="A35" s="29" t="s">
        <v>47</v>
      </c>
      <c r="B35" s="30">
        <v>2183889.86</v>
      </c>
      <c r="C35" s="30">
        <v>0</v>
      </c>
      <c r="D35" s="31">
        <f t="shared" si="4"/>
        <v>0</v>
      </c>
      <c r="E35" s="32" t="e">
        <f t="shared" si="5"/>
        <v>#DIV/0!</v>
      </c>
      <c r="F35" s="33" t="s">
        <v>48</v>
      </c>
      <c r="G35" s="34">
        <v>0</v>
      </c>
    </row>
    <row r="36" spans="1:7" ht="14">
      <c r="A36" s="29" t="s">
        <v>49</v>
      </c>
      <c r="B36" s="30">
        <v>4860694.3</v>
      </c>
      <c r="C36" s="30">
        <v>1676182.32</v>
      </c>
      <c r="D36" s="31">
        <f t="shared" si="4"/>
        <v>0.34484421700825746</v>
      </c>
      <c r="E36" s="32">
        <f t="shared" si="5"/>
        <v>1.3263915315029342</v>
      </c>
      <c r="F36" s="33" t="s">
        <v>50</v>
      </c>
      <c r="G36" s="34">
        <v>1263716.0900000001</v>
      </c>
    </row>
    <row r="37" spans="1:7" ht="14">
      <c r="A37" s="23" t="s">
        <v>51</v>
      </c>
      <c r="B37" s="24">
        <f>SUM(B38)</f>
        <v>31213.599999999999</v>
      </c>
      <c r="C37" s="24">
        <f>SUM(C38)</f>
        <v>16678.36</v>
      </c>
      <c r="D37" s="25">
        <f t="shared" si="3"/>
        <v>0.53432990747622833</v>
      </c>
      <c r="E37" s="26">
        <f t="shared" si="2"/>
        <v>1.1133736804089713</v>
      </c>
      <c r="F37" s="27" t="s">
        <v>52</v>
      </c>
      <c r="G37" s="28">
        <f>SUM(G38)</f>
        <v>14980.02</v>
      </c>
    </row>
    <row r="38" spans="1:7" ht="14">
      <c r="A38" s="29" t="s">
        <v>53</v>
      </c>
      <c r="B38" s="30">
        <v>31213.599999999999</v>
      </c>
      <c r="C38" s="30">
        <v>16678.36</v>
      </c>
      <c r="D38" s="31">
        <f t="shared" si="3"/>
        <v>0.53432990747622833</v>
      </c>
      <c r="E38" s="32">
        <f t="shared" si="2"/>
        <v>1.1133736804089713</v>
      </c>
      <c r="F38" s="33" t="s">
        <v>54</v>
      </c>
      <c r="G38" s="34">
        <v>14980.02</v>
      </c>
    </row>
    <row r="39" spans="1:7" ht="28">
      <c r="A39" s="23" t="s">
        <v>55</v>
      </c>
      <c r="B39" s="24">
        <f>SUM(B40:B43)</f>
        <v>1605344.3900000001</v>
      </c>
      <c r="C39" s="24">
        <f>SUM(C40:C43)</f>
        <v>801374.51</v>
      </c>
      <c r="D39" s="25">
        <f t="shared" si="3"/>
        <v>0.49919164697115237</v>
      </c>
      <c r="E39" s="26">
        <f t="shared" si="2"/>
        <v>1.1191720237756904</v>
      </c>
      <c r="F39" s="27" t="s">
        <v>56</v>
      </c>
      <c r="G39" s="28">
        <f>SUM(G40:G43)</f>
        <v>716042.29999999993</v>
      </c>
    </row>
    <row r="40" spans="1:7" ht="42">
      <c r="A40" s="29" t="s">
        <v>57</v>
      </c>
      <c r="B40" s="30">
        <v>104978.69</v>
      </c>
      <c r="C40" s="30">
        <v>55592.1</v>
      </c>
      <c r="D40" s="31">
        <f t="shared" si="3"/>
        <v>0.52955604608897289</v>
      </c>
      <c r="E40" s="32">
        <f t="shared" si="2"/>
        <v>1.0961052173938761</v>
      </c>
      <c r="F40" s="33" t="s">
        <v>58</v>
      </c>
      <c r="G40" s="34">
        <v>50717.85</v>
      </c>
    </row>
    <row r="41" spans="1:7" ht="14">
      <c r="A41" s="29" t="s">
        <v>59</v>
      </c>
      <c r="B41" s="30">
        <v>1409254.54</v>
      </c>
      <c r="C41" s="30">
        <v>696299.4</v>
      </c>
      <c r="D41" s="31">
        <f t="shared" si="3"/>
        <v>0.49409058494145425</v>
      </c>
      <c r="E41" s="32">
        <f t="shared" si="2"/>
        <v>1.1693478252874281</v>
      </c>
      <c r="F41" s="33" t="s">
        <v>60</v>
      </c>
      <c r="G41" s="34">
        <v>595459.61</v>
      </c>
    </row>
    <row r="42" spans="1:7" ht="14">
      <c r="A42" s="29" t="s">
        <v>61</v>
      </c>
      <c r="B42" s="30">
        <v>24721.32</v>
      </c>
      <c r="C42" s="30">
        <v>15617.87</v>
      </c>
      <c r="D42" s="31">
        <f t="shared" si="3"/>
        <v>0.63175712300152265</v>
      </c>
      <c r="E42" s="32">
        <f t="shared" si="2"/>
        <v>2.6719639902892856</v>
      </c>
      <c r="F42" s="33" t="s">
        <v>62</v>
      </c>
      <c r="G42" s="34">
        <v>5845.09</v>
      </c>
    </row>
    <row r="43" spans="1:7" ht="28">
      <c r="A43" s="29" t="s">
        <v>63</v>
      </c>
      <c r="B43" s="30">
        <v>66389.84</v>
      </c>
      <c r="C43" s="30">
        <v>33865.14</v>
      </c>
      <c r="D43" s="31">
        <f t="shared" si="3"/>
        <v>0.51009521938899083</v>
      </c>
      <c r="E43" s="32">
        <f t="shared" si="2"/>
        <v>0.52897957270998397</v>
      </c>
      <c r="F43" s="33" t="s">
        <v>64</v>
      </c>
      <c r="G43" s="34">
        <v>64019.75</v>
      </c>
    </row>
    <row r="44" spans="1:7" ht="14">
      <c r="A44" s="23" t="s">
        <v>65</v>
      </c>
      <c r="B44" s="24">
        <f>SUM(B45:B55)</f>
        <v>49191528.959999993</v>
      </c>
      <c r="C44" s="24">
        <f>SUM(C45:C55)</f>
        <v>18832828.75</v>
      </c>
      <c r="D44" s="25">
        <f t="shared" si="3"/>
        <v>0.3828469890682577</v>
      </c>
      <c r="E44" s="26">
        <f t="shared" si="2"/>
        <v>1.8277256909122632</v>
      </c>
      <c r="F44" s="27" t="s">
        <v>66</v>
      </c>
      <c r="G44" s="28">
        <f>SUM(G45:G55)</f>
        <v>10303968.939999999</v>
      </c>
    </row>
    <row r="45" spans="1:7" ht="14">
      <c r="A45" s="29" t="s">
        <v>67</v>
      </c>
      <c r="B45" s="30">
        <v>1383409.66</v>
      </c>
      <c r="C45" s="30">
        <v>490840.26</v>
      </c>
      <c r="D45" s="31">
        <f t="shared" si="3"/>
        <v>0.35480470766699723</v>
      </c>
      <c r="E45" s="32">
        <f t="shared" si="2"/>
        <v>1.5469639493359806</v>
      </c>
      <c r="F45" s="33" t="s">
        <v>68</v>
      </c>
      <c r="G45" s="34">
        <v>317292.63</v>
      </c>
    </row>
    <row r="46" spans="1:7" ht="14">
      <c r="A46" s="29" t="s">
        <v>69</v>
      </c>
      <c r="B46" s="30">
        <v>334740</v>
      </c>
      <c r="C46" s="30">
        <v>0</v>
      </c>
      <c r="D46" s="31"/>
      <c r="E46" s="32"/>
      <c r="F46" s="33" t="s">
        <v>70</v>
      </c>
      <c r="G46" s="34">
        <v>16654.2</v>
      </c>
    </row>
    <row r="47" spans="1:7" ht="14">
      <c r="A47" s="29" t="s">
        <v>71</v>
      </c>
      <c r="B47" s="30">
        <v>18436.599999999999</v>
      </c>
      <c r="C47" s="30">
        <v>7855.73</v>
      </c>
      <c r="D47" s="31">
        <f t="shared" si="3"/>
        <v>0.42609429070435983</v>
      </c>
      <c r="E47" s="32">
        <f t="shared" ref="E47:E75" si="6">C47/G47</f>
        <v>1.7651461531029304</v>
      </c>
      <c r="F47" s="33" t="s">
        <v>72</v>
      </c>
      <c r="G47" s="34">
        <v>4450.47</v>
      </c>
    </row>
    <row r="48" spans="1:7" ht="14">
      <c r="A48" s="29" t="s">
        <v>73</v>
      </c>
      <c r="B48" s="30">
        <v>3480838.04</v>
      </c>
      <c r="C48" s="30">
        <v>2232146.12</v>
      </c>
      <c r="D48" s="31">
        <f t="shared" si="3"/>
        <v>0.6412668714686881</v>
      </c>
      <c r="E48" s="32">
        <f t="shared" si="6"/>
        <v>1.2340935410307279</v>
      </c>
      <c r="F48" s="33" t="s">
        <v>74</v>
      </c>
      <c r="G48" s="34">
        <v>1808733.33</v>
      </c>
    </row>
    <row r="49" spans="1:7" ht="14">
      <c r="A49" s="29" t="s">
        <v>75</v>
      </c>
      <c r="B49" s="30">
        <v>703150.69</v>
      </c>
      <c r="C49" s="30">
        <v>247934.56</v>
      </c>
      <c r="D49" s="31">
        <f t="shared" si="3"/>
        <v>0.35260515779341695</v>
      </c>
      <c r="E49" s="32">
        <f t="shared" si="6"/>
        <v>7.1661943823017644</v>
      </c>
      <c r="F49" s="33" t="s">
        <v>76</v>
      </c>
      <c r="G49" s="34">
        <v>34597.800000000003</v>
      </c>
    </row>
    <row r="50" spans="1:7" ht="14">
      <c r="A50" s="29" t="s">
        <v>77</v>
      </c>
      <c r="B50" s="30">
        <v>1279861.67</v>
      </c>
      <c r="C50" s="30">
        <v>652557.63</v>
      </c>
      <c r="D50" s="31">
        <f t="shared" si="3"/>
        <v>0.5098657497884127</v>
      </c>
      <c r="E50" s="32">
        <f t="shared" si="6"/>
        <v>1.3599046771212879</v>
      </c>
      <c r="F50" s="33" t="s">
        <v>78</v>
      </c>
      <c r="G50" s="34">
        <v>479855.42</v>
      </c>
    </row>
    <row r="51" spans="1:7" ht="14">
      <c r="A51" s="29" t="s">
        <v>79</v>
      </c>
      <c r="B51" s="30">
        <v>4343167.55</v>
      </c>
      <c r="C51" s="30">
        <v>1518382.99</v>
      </c>
      <c r="D51" s="31">
        <f t="shared" si="3"/>
        <v>0.34960267420491298</v>
      </c>
      <c r="E51" s="32">
        <f t="shared" si="6"/>
        <v>2.8916587831072595</v>
      </c>
      <c r="F51" s="33" t="s">
        <v>80</v>
      </c>
      <c r="G51" s="34">
        <v>525090.65</v>
      </c>
    </row>
    <row r="52" spans="1:7" ht="14">
      <c r="A52" s="29" t="s">
        <v>81</v>
      </c>
      <c r="B52" s="30">
        <v>29934335.760000002</v>
      </c>
      <c r="C52" s="30">
        <v>10631408.32</v>
      </c>
      <c r="D52" s="31">
        <f t="shared" si="3"/>
        <v>0.35515764923724502</v>
      </c>
      <c r="E52" s="32">
        <f t="shared" si="6"/>
        <v>2.1018757920926383</v>
      </c>
      <c r="F52" s="33" t="s">
        <v>82</v>
      </c>
      <c r="G52" s="34">
        <v>5058057.3600000003</v>
      </c>
    </row>
    <row r="53" spans="1:7" ht="14">
      <c r="A53" s="29" t="s">
        <v>83</v>
      </c>
      <c r="B53" s="30">
        <v>4889525.22</v>
      </c>
      <c r="C53" s="30">
        <v>2000704.69</v>
      </c>
      <c r="D53" s="31">
        <f t="shared" si="3"/>
        <v>0.40918179168324242</v>
      </c>
      <c r="E53" s="32">
        <f t="shared" si="6"/>
        <v>1.525613055459355</v>
      </c>
      <c r="F53" s="33" t="s">
        <v>84</v>
      </c>
      <c r="G53" s="34">
        <v>1311410.31</v>
      </c>
    </row>
    <row r="54" spans="1:7" ht="28">
      <c r="A54" s="29" t="s">
        <v>85</v>
      </c>
      <c r="B54" s="30">
        <v>83737.47</v>
      </c>
      <c r="C54" s="30">
        <v>58102.47</v>
      </c>
      <c r="D54" s="31">
        <f t="shared" si="3"/>
        <v>0.69386464625692656</v>
      </c>
      <c r="E54" s="32" t="e">
        <f t="shared" si="6"/>
        <v>#DIV/0!</v>
      </c>
      <c r="F54" s="33" t="s">
        <v>86</v>
      </c>
      <c r="G54" s="34">
        <v>0</v>
      </c>
    </row>
    <row r="55" spans="1:7" ht="14">
      <c r="A55" s="29" t="s">
        <v>87</v>
      </c>
      <c r="B55" s="30">
        <v>2740326.3</v>
      </c>
      <c r="C55" s="30">
        <v>992895.98</v>
      </c>
      <c r="D55" s="31">
        <f t="shared" si="3"/>
        <v>0.36232764689372943</v>
      </c>
      <c r="E55" s="32">
        <f t="shared" si="6"/>
        <v>1.3277085280057572</v>
      </c>
      <c r="F55" s="33" t="s">
        <v>88</v>
      </c>
      <c r="G55" s="34">
        <v>747826.77</v>
      </c>
    </row>
    <row r="56" spans="1:7" ht="14">
      <c r="A56" s="23" t="s">
        <v>89</v>
      </c>
      <c r="B56" s="24">
        <f>SUM(B57:B60)</f>
        <v>17474342.009999998</v>
      </c>
      <c r="C56" s="24">
        <f>SUM(C57:C60)</f>
        <v>4755338.540000001</v>
      </c>
      <c r="D56" s="25">
        <f t="shared" si="3"/>
        <v>0.27213262377940611</v>
      </c>
      <c r="E56" s="26">
        <f t="shared" si="6"/>
        <v>1.2267990859044542</v>
      </c>
      <c r="F56" s="27" t="s">
        <v>90</v>
      </c>
      <c r="G56" s="28">
        <f>SUM(G57:G60)</f>
        <v>3876216.24</v>
      </c>
    </row>
    <row r="57" spans="1:7" ht="14">
      <c r="A57" s="29" t="s">
        <v>91</v>
      </c>
      <c r="B57" s="30">
        <v>10691022.189999999</v>
      </c>
      <c r="C57" s="30">
        <v>2612688.12</v>
      </c>
      <c r="D57" s="31">
        <f t="shared" si="3"/>
        <v>0.24438150754600577</v>
      </c>
      <c r="E57" s="32">
        <f t="shared" si="6"/>
        <v>1.1167864369677818</v>
      </c>
      <c r="F57" s="33" t="s">
        <v>92</v>
      </c>
      <c r="G57" s="34">
        <v>2339469.7799999998</v>
      </c>
    </row>
    <row r="58" spans="1:7" ht="14">
      <c r="A58" s="29" t="s">
        <v>93</v>
      </c>
      <c r="B58" s="30">
        <v>2337757.29</v>
      </c>
      <c r="C58" s="30">
        <v>553462.1</v>
      </c>
      <c r="D58" s="31">
        <f t="shared" si="3"/>
        <v>0.23674917082602701</v>
      </c>
      <c r="E58" s="32">
        <f t="shared" si="6"/>
        <v>2.1160816201998505</v>
      </c>
      <c r="F58" s="33" t="s">
        <v>94</v>
      </c>
      <c r="G58" s="34">
        <v>261550.45</v>
      </c>
    </row>
    <row r="59" spans="1:7" ht="14">
      <c r="A59" s="29" t="s">
        <v>95</v>
      </c>
      <c r="B59" s="30">
        <v>3566606.13</v>
      </c>
      <c r="C59" s="30">
        <v>1113495.3400000001</v>
      </c>
      <c r="D59" s="31">
        <f t="shared" si="3"/>
        <v>0.31220025408300417</v>
      </c>
      <c r="E59" s="32">
        <f t="shared" si="6"/>
        <v>1.4216989423256141</v>
      </c>
      <c r="F59" s="33" t="s">
        <v>96</v>
      </c>
      <c r="G59" s="34">
        <v>783214.58</v>
      </c>
    </row>
    <row r="60" spans="1:7" ht="28">
      <c r="A60" s="29" t="s">
        <v>97</v>
      </c>
      <c r="B60" s="30">
        <v>878956.4</v>
      </c>
      <c r="C60" s="30">
        <v>475692.98</v>
      </c>
      <c r="D60" s="31">
        <f t="shared" si="3"/>
        <v>0.54120202094210812</v>
      </c>
      <c r="E60" s="32">
        <f t="shared" si="6"/>
        <v>0.96689214468928231</v>
      </c>
      <c r="F60" s="33" t="s">
        <v>98</v>
      </c>
      <c r="G60" s="34">
        <v>491981.43</v>
      </c>
    </row>
    <row r="61" spans="1:7" ht="14">
      <c r="A61" s="23" t="s">
        <v>99</v>
      </c>
      <c r="B61" s="24">
        <f>SUM(B62:B64)</f>
        <v>132244.22</v>
      </c>
      <c r="C61" s="24">
        <f>SUM(C62:C64)</f>
        <v>71789.23000000001</v>
      </c>
      <c r="D61" s="25">
        <f t="shared" si="3"/>
        <v>0.54285344191224394</v>
      </c>
      <c r="E61" s="26">
        <f t="shared" si="6"/>
        <v>1.2943014068895293</v>
      </c>
      <c r="F61" s="27" t="s">
        <v>100</v>
      </c>
      <c r="G61" s="28">
        <f>SUM(G62:G64)</f>
        <v>55465.619999999995</v>
      </c>
    </row>
    <row r="62" spans="1:7" ht="14">
      <c r="A62" s="29" t="s">
        <v>101</v>
      </c>
      <c r="B62" s="30">
        <v>13140.95</v>
      </c>
      <c r="C62" s="30">
        <v>10670.23</v>
      </c>
      <c r="D62" s="31">
        <f t="shared" si="3"/>
        <v>0.81198315190302062</v>
      </c>
      <c r="E62" s="32">
        <f t="shared" si="6"/>
        <v>5.3522421749598719</v>
      </c>
      <c r="F62" s="33" t="s">
        <v>102</v>
      </c>
      <c r="G62" s="34">
        <v>1993.6</v>
      </c>
    </row>
    <row r="63" spans="1:7" ht="28">
      <c r="A63" s="29" t="s">
        <v>103</v>
      </c>
      <c r="B63" s="30">
        <v>85837.27</v>
      </c>
      <c r="C63" s="30">
        <v>44912.37</v>
      </c>
      <c r="D63" s="31">
        <f t="shared" si="3"/>
        <v>0.52322691530147691</v>
      </c>
      <c r="E63" s="32">
        <f t="shared" si="6"/>
        <v>1.1405988856700748</v>
      </c>
      <c r="F63" s="33" t="s">
        <v>104</v>
      </c>
      <c r="G63" s="34">
        <v>39376.129999999997</v>
      </c>
    </row>
    <row r="64" spans="1:7" ht="14">
      <c r="A64" s="29" t="s">
        <v>105</v>
      </c>
      <c r="B64" s="30">
        <v>33266</v>
      </c>
      <c r="C64" s="30">
        <v>16206.63</v>
      </c>
      <c r="D64" s="31">
        <f t="shared" si="3"/>
        <v>0.48718300967955269</v>
      </c>
      <c r="E64" s="32">
        <f t="shared" si="6"/>
        <v>1.1497415204006274</v>
      </c>
      <c r="F64" s="33" t="s">
        <v>106</v>
      </c>
      <c r="G64" s="34">
        <v>14095.89</v>
      </c>
    </row>
    <row r="65" spans="1:7" ht="14">
      <c r="A65" s="23" t="s">
        <v>107</v>
      </c>
      <c r="B65" s="24">
        <f>SUM(B66:B73)</f>
        <v>51247841.880000003</v>
      </c>
      <c r="C65" s="24">
        <f>SUM(C66:C73)</f>
        <v>29472363.25</v>
      </c>
      <c r="D65" s="25">
        <f t="shared" si="3"/>
        <v>0.57509471948128787</v>
      </c>
      <c r="E65" s="26">
        <f t="shared" si="6"/>
        <v>1.149630243788567</v>
      </c>
      <c r="F65" s="27" t="s">
        <v>108</v>
      </c>
      <c r="G65" s="28">
        <f>SUM(G66:G73)</f>
        <v>25636384.75</v>
      </c>
    </row>
    <row r="66" spans="1:7" ht="14">
      <c r="A66" s="29" t="s">
        <v>109</v>
      </c>
      <c r="B66" s="30">
        <v>944878.88</v>
      </c>
      <c r="C66" s="30">
        <v>404409.51</v>
      </c>
      <c r="D66" s="31">
        <f t="shared" si="3"/>
        <v>0.42800142807721558</v>
      </c>
      <c r="E66" s="32">
        <f t="shared" si="6"/>
        <v>3.1164527186904238</v>
      </c>
      <c r="F66" s="33" t="s">
        <v>110</v>
      </c>
      <c r="G66" s="34">
        <v>129765.97</v>
      </c>
    </row>
    <row r="67" spans="1:7" ht="14">
      <c r="A67" s="29" t="s">
        <v>111</v>
      </c>
      <c r="B67" s="30">
        <v>11667932.74</v>
      </c>
      <c r="C67" s="30">
        <v>5940071.5099999998</v>
      </c>
      <c r="D67" s="31">
        <f t="shared" si="3"/>
        <v>0.50909373942791514</v>
      </c>
      <c r="E67" s="32">
        <f t="shared" si="6"/>
        <v>1.5727319995556264</v>
      </c>
      <c r="F67" s="33" t="s">
        <v>112</v>
      </c>
      <c r="G67" s="34">
        <v>3776912.73</v>
      </c>
    </row>
    <row r="68" spans="1:7" ht="14">
      <c r="A68" s="29" t="s">
        <v>113</v>
      </c>
      <c r="B68" s="30">
        <v>375928.55</v>
      </c>
      <c r="C68" s="30">
        <v>184263.57</v>
      </c>
      <c r="D68" s="31">
        <f t="shared" si="3"/>
        <v>0.4901558288137467</v>
      </c>
      <c r="E68" s="32">
        <f t="shared" si="6"/>
        <v>0.67481179905309907</v>
      </c>
      <c r="F68" s="33" t="s">
        <v>114</v>
      </c>
      <c r="G68" s="34">
        <v>273059.20000000001</v>
      </c>
    </row>
    <row r="69" spans="1:7" ht="14">
      <c r="A69" s="29" t="s">
        <v>115</v>
      </c>
      <c r="B69" s="30">
        <v>5987062.3799999999</v>
      </c>
      <c r="C69" s="30">
        <v>3488033.93</v>
      </c>
      <c r="D69" s="31">
        <f t="shared" si="3"/>
        <v>0.58259522093036886</v>
      </c>
      <c r="E69" s="32">
        <f t="shared" si="6"/>
        <v>1.406029742625212</v>
      </c>
      <c r="F69" s="33" t="s">
        <v>116</v>
      </c>
      <c r="G69" s="34">
        <v>2480768.2400000002</v>
      </c>
    </row>
    <row r="70" spans="1:7" ht="28">
      <c r="A70" s="29" t="s">
        <v>117</v>
      </c>
      <c r="B70" s="30">
        <v>194372.28</v>
      </c>
      <c r="C70" s="30">
        <v>103483.08</v>
      </c>
      <c r="D70" s="31">
        <f t="shared" si="3"/>
        <v>0.53239628613709733</v>
      </c>
      <c r="E70" s="32">
        <f t="shared" si="6"/>
        <v>1.088622351966547</v>
      </c>
      <c r="F70" s="33" t="s">
        <v>118</v>
      </c>
      <c r="G70" s="34">
        <v>95058.75</v>
      </c>
    </row>
    <row r="71" spans="1:7" ht="14">
      <c r="A71" s="29" t="s">
        <v>119</v>
      </c>
      <c r="B71" s="30">
        <v>247392.88</v>
      </c>
      <c r="C71" s="30">
        <v>142818.43</v>
      </c>
      <c r="D71" s="31">
        <f t="shared" si="3"/>
        <v>0.57729401913264433</v>
      </c>
      <c r="E71" s="32">
        <f t="shared" si="6"/>
        <v>1.1661365158981951</v>
      </c>
      <c r="F71" s="33" t="s">
        <v>120</v>
      </c>
      <c r="G71" s="34">
        <v>122471.45</v>
      </c>
    </row>
    <row r="72" spans="1:7" ht="14">
      <c r="A72" s="29" t="s">
        <v>121</v>
      </c>
      <c r="B72" s="30">
        <v>864896.78</v>
      </c>
      <c r="C72" s="30">
        <v>524673.06999999995</v>
      </c>
      <c r="D72" s="31">
        <f t="shared" si="3"/>
        <v>0.60663085137165151</v>
      </c>
      <c r="E72" s="32">
        <f t="shared" si="6"/>
        <v>1.2533110597036896</v>
      </c>
      <c r="F72" s="33" t="s">
        <v>122</v>
      </c>
      <c r="G72" s="34">
        <v>418629.57</v>
      </c>
    </row>
    <row r="73" spans="1:7" ht="14">
      <c r="A73" s="29" t="s">
        <v>123</v>
      </c>
      <c r="B73" s="30">
        <v>30965377.390000001</v>
      </c>
      <c r="C73" s="30">
        <v>18684610.149999999</v>
      </c>
      <c r="D73" s="31">
        <f t="shared" si="3"/>
        <v>0.60340327568667163</v>
      </c>
      <c r="E73" s="32">
        <f t="shared" si="6"/>
        <v>1.0188057032394504</v>
      </c>
      <c r="F73" s="33" t="s">
        <v>124</v>
      </c>
      <c r="G73" s="34">
        <v>18339718.84</v>
      </c>
    </row>
    <row r="74" spans="1:7" ht="14">
      <c r="A74" s="23" t="s">
        <v>125</v>
      </c>
      <c r="B74" s="24">
        <f>SUM(B75:B77)</f>
        <v>9058415.9699999988</v>
      </c>
      <c r="C74" s="24">
        <f>SUM(C75:C77)</f>
        <v>3862720.0100000002</v>
      </c>
      <c r="D74" s="25">
        <f t="shared" si="3"/>
        <v>0.42642334187265202</v>
      </c>
      <c r="E74" s="26">
        <f t="shared" si="6"/>
        <v>1.664298984155975</v>
      </c>
      <c r="F74" s="27" t="s">
        <v>126</v>
      </c>
      <c r="G74" s="28">
        <f>SUM(G75:G77)</f>
        <v>2320929.1399999997</v>
      </c>
    </row>
    <row r="75" spans="1:7" ht="14">
      <c r="A75" s="29" t="s">
        <v>127</v>
      </c>
      <c r="B75" s="30">
        <v>6715608.8899999997</v>
      </c>
      <c r="C75" s="30">
        <v>2750017.99</v>
      </c>
      <c r="D75" s="31">
        <f t="shared" si="3"/>
        <v>0.40949644850446321</v>
      </c>
      <c r="E75" s="32">
        <f t="shared" si="6"/>
        <v>1.284364909409315</v>
      </c>
      <c r="F75" s="33" t="s">
        <v>128</v>
      </c>
      <c r="G75" s="34">
        <v>2141150.0499999998</v>
      </c>
    </row>
    <row r="76" spans="1:7" ht="14">
      <c r="A76" s="29" t="s">
        <v>129</v>
      </c>
      <c r="B76" s="36"/>
      <c r="C76" s="36"/>
      <c r="D76" s="31">
        <v>0</v>
      </c>
      <c r="E76" s="32" t="str">
        <f>"#REF!/G76"</f>
        <v>#REF!/G76</v>
      </c>
      <c r="F76" s="33"/>
      <c r="G76" s="34">
        <v>0</v>
      </c>
    </row>
    <row r="77" spans="1:7" ht="15">
      <c r="A77" s="29" t="s">
        <v>130</v>
      </c>
      <c r="B77" s="30">
        <v>2342807.08</v>
      </c>
      <c r="C77" s="30">
        <v>1112702.02</v>
      </c>
      <c r="D77" s="31" t="str">
        <f>"#REF!/#REF!"</f>
        <v>#REF!/#REF!</v>
      </c>
      <c r="E77" s="32" t="str">
        <f>"#REF!/G77"</f>
        <v>#REF!/G77</v>
      </c>
      <c r="F77" s="33" t="s">
        <v>131</v>
      </c>
      <c r="G77" s="34">
        <v>179779.09</v>
      </c>
    </row>
    <row r="78" spans="1:7" ht="14">
      <c r="A78" s="23" t="s">
        <v>132</v>
      </c>
      <c r="B78" s="24">
        <f>SUM(B79:B86)</f>
        <v>24902400.890000001</v>
      </c>
      <c r="C78" s="24">
        <f>SUM(C79:C86)</f>
        <v>11124001.389999999</v>
      </c>
      <c r="D78" s="25">
        <f t="shared" si="3"/>
        <v>0.44670397200404233</v>
      </c>
      <c r="E78" s="26">
        <f t="shared" ref="E78:E103" si="7">C78/G78</f>
        <v>1.5235121377391538</v>
      </c>
      <c r="F78" s="27" t="s">
        <v>133</v>
      </c>
      <c r="G78" s="28">
        <f>SUM(G79:G86)</f>
        <v>7301550.879999999</v>
      </c>
    </row>
    <row r="79" spans="1:7" ht="14">
      <c r="A79" s="29" t="s">
        <v>134</v>
      </c>
      <c r="B79" s="30">
        <v>9394264.1799999997</v>
      </c>
      <c r="C79" s="30">
        <v>3578604.08</v>
      </c>
      <c r="D79" s="31">
        <f t="shared" si="3"/>
        <v>0.38093500581117362</v>
      </c>
      <c r="E79" s="32">
        <f t="shared" si="7"/>
        <v>1.8227270630643084</v>
      </c>
      <c r="F79" s="33" t="s">
        <v>135</v>
      </c>
      <c r="G79" s="34">
        <v>1963324.16</v>
      </c>
    </row>
    <row r="80" spans="1:7" ht="14">
      <c r="A80" s="29" t="s">
        <v>136</v>
      </c>
      <c r="B80" s="30">
        <v>11818451.52</v>
      </c>
      <c r="C80" s="30">
        <v>6003410.9199999999</v>
      </c>
      <c r="D80" s="31">
        <f t="shared" si="3"/>
        <v>0.50796933167095648</v>
      </c>
      <c r="E80" s="32">
        <f t="shared" si="7"/>
        <v>1.7311461751951405</v>
      </c>
      <c r="F80" s="33" t="s">
        <v>137</v>
      </c>
      <c r="G80" s="34">
        <v>3467882.15</v>
      </c>
    </row>
    <row r="81" spans="1:7" ht="14">
      <c r="A81" s="29" t="s">
        <v>138</v>
      </c>
      <c r="B81" s="30">
        <v>243882.44</v>
      </c>
      <c r="C81" s="30">
        <v>124366.53</v>
      </c>
      <c r="D81" s="31">
        <f t="shared" si="3"/>
        <v>0.5099445864163078</v>
      </c>
      <c r="E81" s="32">
        <f t="shared" si="7"/>
        <v>1.0467949857483096</v>
      </c>
      <c r="F81" s="37" t="s">
        <v>139</v>
      </c>
      <c r="G81" s="34">
        <v>118806.96</v>
      </c>
    </row>
    <row r="82" spans="1:7" ht="14">
      <c r="A82" s="29" t="s">
        <v>140</v>
      </c>
      <c r="B82" s="30">
        <v>477038.05</v>
      </c>
      <c r="C82" s="30">
        <v>285469.09000000003</v>
      </c>
      <c r="D82" s="31">
        <f t="shared" si="3"/>
        <v>0.59841995832407924</v>
      </c>
      <c r="E82" s="32">
        <f t="shared" si="7"/>
        <v>1.1119140999897794</v>
      </c>
      <c r="F82" s="33" t="s">
        <v>141</v>
      </c>
      <c r="G82" s="34">
        <v>256736.64000000001</v>
      </c>
    </row>
    <row r="83" spans="1:7" ht="14">
      <c r="A83" s="29" t="s">
        <v>142</v>
      </c>
      <c r="B83" s="30">
        <v>256412.38</v>
      </c>
      <c r="C83" s="30">
        <v>150486.91</v>
      </c>
      <c r="D83" s="31">
        <f t="shared" si="3"/>
        <v>0.58689408834316037</v>
      </c>
      <c r="E83" s="32">
        <f t="shared" si="7"/>
        <v>1.5073890021949694</v>
      </c>
      <c r="F83" s="33" t="s">
        <v>143</v>
      </c>
      <c r="G83" s="34">
        <v>99832.83</v>
      </c>
    </row>
    <row r="84" spans="1:7" ht="28">
      <c r="A84" s="29" t="s">
        <v>144</v>
      </c>
      <c r="B84" s="30">
        <v>295847.21000000002</v>
      </c>
      <c r="C84" s="30">
        <v>170563.35</v>
      </c>
      <c r="D84" s="31">
        <f t="shared" si="3"/>
        <v>0.57652512592564242</v>
      </c>
      <c r="E84" s="32">
        <f t="shared" si="7"/>
        <v>1.0760675751612696</v>
      </c>
      <c r="F84" s="33" t="s">
        <v>145</v>
      </c>
      <c r="G84" s="34">
        <v>158506.17000000001</v>
      </c>
    </row>
    <row r="85" spans="1:7" ht="14">
      <c r="A85" s="29" t="s">
        <v>146</v>
      </c>
      <c r="B85" s="30">
        <v>8658.18</v>
      </c>
      <c r="C85" s="30">
        <v>5038.99</v>
      </c>
      <c r="D85" s="31">
        <f t="shared" si="3"/>
        <v>0.58199182738173605</v>
      </c>
      <c r="E85" s="32">
        <f t="shared" si="7"/>
        <v>1.0005301489976808</v>
      </c>
      <c r="F85" s="33" t="s">
        <v>147</v>
      </c>
      <c r="G85" s="34">
        <v>5036.32</v>
      </c>
    </row>
    <row r="86" spans="1:7" ht="14">
      <c r="A86" s="29" t="s">
        <v>148</v>
      </c>
      <c r="B86" s="30">
        <v>2407846.9300000002</v>
      </c>
      <c r="C86" s="30">
        <v>806061.52</v>
      </c>
      <c r="D86" s="31">
        <f t="shared" si="3"/>
        <v>0.33476443620940638</v>
      </c>
      <c r="E86" s="32">
        <f t="shared" si="7"/>
        <v>0.65457587309473375</v>
      </c>
      <c r="F86" s="33" t="s">
        <v>149</v>
      </c>
      <c r="G86" s="34">
        <v>1231425.6499999999</v>
      </c>
    </row>
    <row r="87" spans="1:7" ht="14">
      <c r="A87" s="23" t="s">
        <v>150</v>
      </c>
      <c r="B87" s="24">
        <f>SUM(B88:B92)</f>
        <v>50492263.18</v>
      </c>
      <c r="C87" s="24">
        <f>SUM(C88:C92)</f>
        <v>27821092.640000004</v>
      </c>
      <c r="D87" s="25">
        <f t="shared" si="3"/>
        <v>0.55099714070689443</v>
      </c>
      <c r="E87" s="26">
        <f t="shared" si="7"/>
        <v>1.0373193396013745</v>
      </c>
      <c r="F87" s="27" t="s">
        <v>151</v>
      </c>
      <c r="G87" s="28">
        <f>SUM(G88:G92)</f>
        <v>26820181.189999998</v>
      </c>
    </row>
    <row r="88" spans="1:7" ht="14">
      <c r="A88" s="29" t="s">
        <v>152</v>
      </c>
      <c r="B88" s="30">
        <v>135000</v>
      </c>
      <c r="C88" s="30">
        <v>21438.25</v>
      </c>
      <c r="D88" s="31">
        <f t="shared" si="3"/>
        <v>0.15880185185185186</v>
      </c>
      <c r="E88" s="32">
        <f t="shared" si="7"/>
        <v>0.34809920533050936</v>
      </c>
      <c r="F88" s="33" t="s">
        <v>153</v>
      </c>
      <c r="G88" s="34">
        <v>61586.61</v>
      </c>
    </row>
    <row r="89" spans="1:7" ht="14">
      <c r="A89" s="29" t="s">
        <v>154</v>
      </c>
      <c r="B89" s="30">
        <v>4683390.83</v>
      </c>
      <c r="C89" s="30">
        <v>2382024.44</v>
      </c>
      <c r="D89" s="31">
        <f t="shared" si="3"/>
        <v>0.50861107399828087</v>
      </c>
      <c r="E89" s="32">
        <f t="shared" si="7"/>
        <v>1.1051232920563194</v>
      </c>
      <c r="F89" s="33" t="s">
        <v>155</v>
      </c>
      <c r="G89" s="34">
        <v>2155437.73</v>
      </c>
    </row>
    <row r="90" spans="1:7" ht="14">
      <c r="A90" s="29" t="s">
        <v>156</v>
      </c>
      <c r="B90" s="30">
        <v>25909513.420000002</v>
      </c>
      <c r="C90" s="30">
        <v>14840781.960000001</v>
      </c>
      <c r="D90" s="31">
        <f t="shared" si="3"/>
        <v>0.57279276995391759</v>
      </c>
      <c r="E90" s="32">
        <f t="shared" si="7"/>
        <v>1.0617699673785721</v>
      </c>
      <c r="F90" s="33" t="s">
        <v>157</v>
      </c>
      <c r="G90" s="34">
        <v>13977398.51</v>
      </c>
    </row>
    <row r="91" spans="1:7" ht="14">
      <c r="A91" s="29" t="s">
        <v>158</v>
      </c>
      <c r="B91" s="30">
        <v>18607000.609999999</v>
      </c>
      <c r="C91" s="30">
        <v>10038521.98</v>
      </c>
      <c r="D91" s="31">
        <f t="shared" si="3"/>
        <v>0.5395024265547117</v>
      </c>
      <c r="E91" s="32">
        <f t="shared" si="7"/>
        <v>0.99476083501241708</v>
      </c>
      <c r="F91" s="33" t="s">
        <v>159</v>
      </c>
      <c r="G91" s="34">
        <v>10091392.449999999</v>
      </c>
    </row>
    <row r="92" spans="1:7" ht="14">
      <c r="A92" s="29" t="s">
        <v>160</v>
      </c>
      <c r="B92" s="30">
        <v>1157358.32</v>
      </c>
      <c r="C92" s="30">
        <v>538326.01</v>
      </c>
      <c r="D92" s="31">
        <f t="shared" ref="D92:D103" si="8">C92/B92</f>
        <v>0.46513339965448208</v>
      </c>
      <c r="E92" s="32">
        <f t="shared" si="7"/>
        <v>1.007410877217481</v>
      </c>
      <c r="F92" s="33" t="s">
        <v>161</v>
      </c>
      <c r="G92" s="34">
        <v>534365.89</v>
      </c>
    </row>
    <row r="93" spans="1:7" ht="14">
      <c r="A93" s="23" t="s">
        <v>162</v>
      </c>
      <c r="B93" s="24">
        <f>SUM(B94:B97)</f>
        <v>3637006.26</v>
      </c>
      <c r="C93" s="24">
        <f>SUM(C94:C97)</f>
        <v>1640007.3199999998</v>
      </c>
      <c r="D93" s="25">
        <f t="shared" si="8"/>
        <v>0.45092232533028415</v>
      </c>
      <c r="E93" s="26">
        <f t="shared" si="7"/>
        <v>1.1616495741319588</v>
      </c>
      <c r="F93" s="27" t="s">
        <v>163</v>
      </c>
      <c r="G93" s="28">
        <f>SUM(G94:G97)</f>
        <v>1411791.7799999998</v>
      </c>
    </row>
    <row r="94" spans="1:7" ht="14">
      <c r="A94" s="29" t="s">
        <v>164</v>
      </c>
      <c r="B94" s="30">
        <v>109724.35</v>
      </c>
      <c r="C94" s="30">
        <v>81312.36</v>
      </c>
      <c r="D94" s="31">
        <f t="shared" si="8"/>
        <v>0.7410603024761595</v>
      </c>
      <c r="E94" s="32">
        <f t="shared" si="7"/>
        <v>1.1379034272555717</v>
      </c>
      <c r="F94" s="33" t="s">
        <v>165</v>
      </c>
      <c r="G94" s="34">
        <v>71458.05</v>
      </c>
    </row>
    <row r="95" spans="1:7" ht="14">
      <c r="A95" s="29" t="s">
        <v>166</v>
      </c>
      <c r="B95" s="30">
        <v>1041573.95</v>
      </c>
      <c r="C95" s="30">
        <v>412188.73</v>
      </c>
      <c r="D95" s="31">
        <f t="shared" si="8"/>
        <v>0.39573640450589226</v>
      </c>
      <c r="E95" s="32">
        <f t="shared" si="7"/>
        <v>1.0520189080684399</v>
      </c>
      <c r="F95" s="33" t="s">
        <v>167</v>
      </c>
      <c r="G95" s="34">
        <v>391807.34</v>
      </c>
    </row>
    <row r="96" spans="1:7" ht="14">
      <c r="A96" s="29" t="s">
        <v>168</v>
      </c>
      <c r="B96" s="30">
        <v>2399376.5099999998</v>
      </c>
      <c r="C96" s="30">
        <v>1098081.6000000001</v>
      </c>
      <c r="D96" s="31">
        <f t="shared" si="8"/>
        <v>0.45765289250081065</v>
      </c>
      <c r="E96" s="32">
        <f t="shared" si="7"/>
        <v>1.1966995256517894</v>
      </c>
      <c r="F96" s="33" t="s">
        <v>169</v>
      </c>
      <c r="G96" s="34">
        <v>917591.74</v>
      </c>
    </row>
    <row r="97" spans="1:7" ht="14">
      <c r="A97" s="29" t="s">
        <v>170</v>
      </c>
      <c r="B97" s="30">
        <v>86331.45</v>
      </c>
      <c r="C97" s="30">
        <v>48424.63</v>
      </c>
      <c r="D97" s="31">
        <f t="shared" si="8"/>
        <v>0.56091528637593835</v>
      </c>
      <c r="E97" s="32">
        <f t="shared" si="7"/>
        <v>1.5653847707990876</v>
      </c>
      <c r="F97" s="33" t="s">
        <v>171</v>
      </c>
      <c r="G97" s="34">
        <v>30934.65</v>
      </c>
    </row>
    <row r="98" spans="1:7" ht="28">
      <c r="A98" s="23" t="s">
        <v>172</v>
      </c>
      <c r="B98" s="24">
        <f>SUM(B99)</f>
        <v>306773.05</v>
      </c>
      <c r="C98" s="24">
        <f>SUM(C99)</f>
        <v>0</v>
      </c>
      <c r="D98" s="25">
        <f t="shared" si="8"/>
        <v>0</v>
      </c>
      <c r="E98" s="26">
        <f t="shared" si="7"/>
        <v>0</v>
      </c>
      <c r="F98" s="27" t="s">
        <v>173</v>
      </c>
      <c r="G98" s="28">
        <f>SUM(G99)</f>
        <v>215822.11</v>
      </c>
    </row>
    <row r="99" spans="1:7" ht="28">
      <c r="A99" s="29" t="s">
        <v>174</v>
      </c>
      <c r="B99" s="30">
        <v>306773.05</v>
      </c>
      <c r="C99" s="30">
        <v>0</v>
      </c>
      <c r="D99" s="31">
        <f t="shared" si="8"/>
        <v>0</v>
      </c>
      <c r="E99" s="32">
        <f t="shared" si="7"/>
        <v>0</v>
      </c>
      <c r="F99" s="33" t="s">
        <v>175</v>
      </c>
      <c r="G99" s="34">
        <v>215822.11</v>
      </c>
    </row>
    <row r="100" spans="1:7" ht="42">
      <c r="A100" s="23" t="s">
        <v>176</v>
      </c>
      <c r="B100" s="24">
        <f>SUM(B101:B103)</f>
        <v>10971172.43</v>
      </c>
      <c r="C100" s="24">
        <f>SUM(C101:C103)</f>
        <v>7031880.6000000006</v>
      </c>
      <c r="D100" s="25">
        <f t="shared" si="8"/>
        <v>0.64094158075318852</v>
      </c>
      <c r="E100" s="26">
        <f t="shared" si="7"/>
        <v>1.1473683078321613</v>
      </c>
      <c r="F100" s="27" t="s">
        <v>177</v>
      </c>
      <c r="G100" s="28">
        <f>SUM(G101:G103)</f>
        <v>6128703.8799999999</v>
      </c>
    </row>
    <row r="101" spans="1:7" ht="42">
      <c r="A101" s="29" t="s">
        <v>178</v>
      </c>
      <c r="B101" s="30">
        <v>9659031.4000000004</v>
      </c>
      <c r="C101" s="30">
        <v>6006715.9000000004</v>
      </c>
      <c r="D101" s="31">
        <f t="shared" si="8"/>
        <v>0.62187559510366641</v>
      </c>
      <c r="E101" s="32">
        <f t="shared" si="7"/>
        <v>1.0944893712958439</v>
      </c>
      <c r="F101" s="33" t="s">
        <v>179</v>
      </c>
      <c r="G101" s="34">
        <v>5488144.5700000003</v>
      </c>
    </row>
    <row r="102" spans="1:7" ht="14">
      <c r="A102" s="29" t="s">
        <v>180</v>
      </c>
      <c r="B102" s="30">
        <v>1128158.1000000001</v>
      </c>
      <c r="C102" s="30">
        <v>987664.17</v>
      </c>
      <c r="D102" s="31">
        <f t="shared" si="8"/>
        <v>0.87546609823569943</v>
      </c>
      <c r="E102" s="32">
        <f t="shared" si="7"/>
        <v>1.7020502203163961</v>
      </c>
      <c r="F102" s="33" t="s">
        <v>181</v>
      </c>
      <c r="G102" s="34">
        <v>580279.1</v>
      </c>
    </row>
    <row r="103" spans="1:7" ht="14">
      <c r="A103" s="29" t="s">
        <v>182</v>
      </c>
      <c r="B103" s="30">
        <v>183982.93</v>
      </c>
      <c r="C103" s="30">
        <v>37500.53</v>
      </c>
      <c r="D103" s="31">
        <f t="shared" si="8"/>
        <v>0.20382613756613183</v>
      </c>
      <c r="E103" s="32">
        <f t="shared" si="7"/>
        <v>0.6221035062751108</v>
      </c>
      <c r="F103" s="33" t="s">
        <v>183</v>
      </c>
      <c r="G103" s="34">
        <v>60280.21</v>
      </c>
    </row>
    <row r="104" spans="1:7" ht="14">
      <c r="A104" s="38" t="s">
        <v>184</v>
      </c>
      <c r="B104" s="39">
        <f>B5-B25</f>
        <v>-31931872.300000012</v>
      </c>
      <c r="C104" s="39">
        <f>C5-C25</f>
        <v>21330316.060000032</v>
      </c>
      <c r="D104" s="40"/>
      <c r="E104" s="40"/>
      <c r="F104" s="41"/>
      <c r="G104" s="16"/>
    </row>
  </sheetData>
  <sheetProtection selectLockedCells="1" selectUnlockedCells="1"/>
  <mergeCells count="3">
    <mergeCell ref="A1:E1"/>
    <mergeCell ref="A2:A4"/>
    <mergeCell ref="B2:E3"/>
  </mergeCells>
  <pageMargins left="0.74791666666666667" right="0.74791666666666667" top="0.19652777777777777" bottom="0.19652777777777777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 01.06.2022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Григорчук Сергей Сергеевич</dc:creator>
  <cp:lastModifiedBy>Microsoft Office User</cp:lastModifiedBy>
  <dcterms:created xsi:type="dcterms:W3CDTF">2022-08-26T08:40:41Z</dcterms:created>
  <dcterms:modified xsi:type="dcterms:W3CDTF">2022-08-26T10:37:21Z</dcterms:modified>
</cp:coreProperties>
</file>