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40" yWindow="1728" windowWidth="14808" windowHeight="6396" tabRatio="523"/>
  </bookViews>
  <sheets>
    <sheet name="Итог.оценка" sheetId="151" r:id="rId1"/>
    <sheet name="Итог.оценка (гр.1)" sheetId="158" r:id="rId2"/>
    <sheet name="Итог.оценка (гр.2)" sheetId="159" r:id="rId3"/>
    <sheet name="Итог.оценка (гр.3)" sheetId="160" r:id="rId4"/>
    <sheet name="Свод 1" sheetId="34" r:id="rId5"/>
    <sheet name="1.1" sheetId="147" r:id="rId6"/>
    <sheet name="1.2" sheetId="14" r:id="rId7"/>
    <sheet name="1.3" sheetId="148" r:id="rId8"/>
    <sheet name="1.4" sheetId="84" r:id="rId9"/>
    <sheet name="1.5" sheetId="85" r:id="rId10"/>
    <sheet name="Свод 2" sheetId="35" r:id="rId11"/>
    <sheet name="2.1" sheetId="36" r:id="rId12"/>
    <sheet name="2.2" sheetId="149" r:id="rId13"/>
    <sheet name="2.3" sheetId="88" r:id="rId14"/>
  </sheets>
  <definedNames>
    <definedName name="_xlnm._FilterDatabase" localSheetId="5" hidden="1">'1.1'!$A$6:$AN$6</definedName>
    <definedName name="_xlnm._FilterDatabase" localSheetId="6" hidden="1">'1.2'!$A$8:$AY$40</definedName>
    <definedName name="_xlnm._FilterDatabase" localSheetId="7" hidden="1">'1.3'!$A$6:$F$38</definedName>
    <definedName name="_xlnm._FilterDatabase" localSheetId="8" hidden="1">'1.4'!$A$6:$F$37</definedName>
    <definedName name="_xlnm._FilterDatabase" localSheetId="9" hidden="1">'1.5'!$A$6:$H$36</definedName>
    <definedName name="_xlnm._FilterDatabase" localSheetId="11" hidden="1">'2.1'!$A$6:$M$6</definedName>
    <definedName name="_xlnm._FilterDatabase" localSheetId="12" hidden="1">'2.2'!$A$6:$F$6</definedName>
    <definedName name="_xlnm._FilterDatabase" localSheetId="0" hidden="1">Итог.оценка!$A$4:$G$36</definedName>
    <definedName name="_xlnm._FilterDatabase" localSheetId="1" hidden="1">'Итог.оценка (гр.1)'!$A$4:$G$36</definedName>
    <definedName name="_xlnm._FilterDatabase" localSheetId="2" hidden="1">'Итог.оценка (гр.2)'!$A$4:$G$36</definedName>
    <definedName name="_xlnm._FilterDatabase" localSheetId="3" hidden="1">'Итог.оценка (гр.3)'!$A$4:$G$36</definedName>
    <definedName name="_xlnm._FilterDatabase" localSheetId="4" hidden="1">'Свод 1'!$A$5:$M$37</definedName>
    <definedName name="_xlnm._FilterDatabase" localSheetId="10" hidden="1">'Свод 2'!$A$5:$I$37</definedName>
    <definedName name="_xlnm.Print_Titles" localSheetId="6">'1.2'!$A:$B,'1.2'!$3:$8</definedName>
    <definedName name="_xlnm.Print_Titles" localSheetId="8">'1.4'!$3:$6</definedName>
    <definedName name="_xlnm.Print_Titles" localSheetId="9">'1.5'!$3:$6</definedName>
    <definedName name="_xlnm.Print_Titles" localSheetId="11">'2.1'!$3:$3</definedName>
    <definedName name="_xlnm.Print_Titles" localSheetId="12">'2.2'!$3:$3</definedName>
    <definedName name="_xlnm.Print_Titles" localSheetId="13">'2.3'!$3:$3</definedName>
    <definedName name="_xlnm.Print_Titles" localSheetId="4">'Свод 1'!$3:$3</definedName>
    <definedName name="_xlnm.Print_Titles" localSheetId="10">'Свод 2'!$3:$3</definedName>
    <definedName name="_xlnm.Print_Area" localSheetId="6">'1.2'!$A$1:$AY$40</definedName>
    <definedName name="_xlnm.Print_Area" localSheetId="7">'1.3'!$A$1:$F$38</definedName>
    <definedName name="_xlnm.Print_Area" localSheetId="8">'1.4'!$A$1:$F$38</definedName>
    <definedName name="_xlnm.Print_Area" localSheetId="11">'2.1'!$A$1:$M$38</definedName>
    <definedName name="_xlnm.Print_Area" localSheetId="12">'2.2'!$A$1:$F$40</definedName>
    <definedName name="_xlnm.Print_Area" localSheetId="13">'2.3'!$A$1:$F$38</definedName>
    <definedName name="_xlnm.Print_Area" localSheetId="4">'Свод 1'!$A$1:$M$37</definedName>
    <definedName name="_xlnm.Print_Area" localSheetId="10">'Свод 2'!$A$1:$I$37</definedName>
  </definedNames>
  <calcPr calcId="145621"/>
</workbook>
</file>

<file path=xl/calcChain.xml><?xml version="1.0" encoding="utf-8"?>
<calcChain xmlns="http://schemas.openxmlformats.org/spreadsheetml/2006/main">
  <c r="F36" i="160" l="1"/>
  <c r="F35" i="160"/>
  <c r="F34" i="160"/>
  <c r="F33" i="160"/>
  <c r="F32" i="160"/>
  <c r="F31" i="160"/>
  <c r="F30" i="160"/>
  <c r="F29" i="160"/>
  <c r="F28" i="160"/>
  <c r="F27" i="160"/>
  <c r="F26" i="160"/>
  <c r="F25" i="160"/>
  <c r="F18" i="160"/>
  <c r="F5" i="160"/>
  <c r="F22" i="160"/>
  <c r="F21" i="160"/>
  <c r="F20" i="160"/>
  <c r="F19" i="160"/>
  <c r="F6" i="160"/>
  <c r="F17" i="160"/>
  <c r="F16" i="160"/>
  <c r="F15" i="160"/>
  <c r="F14" i="160"/>
  <c r="F13" i="160"/>
  <c r="F12" i="160"/>
  <c r="F11" i="160"/>
  <c r="F10" i="160"/>
  <c r="F9" i="160"/>
  <c r="F8" i="160"/>
  <c r="F23" i="160"/>
  <c r="F24" i="160"/>
  <c r="F7" i="160"/>
  <c r="F36" i="159"/>
  <c r="F27" i="159"/>
  <c r="F34" i="159"/>
  <c r="F22" i="159"/>
  <c r="F35" i="159"/>
  <c r="F31" i="159"/>
  <c r="F29" i="159"/>
  <c r="F14" i="159"/>
  <c r="F28" i="159"/>
  <c r="F32" i="159"/>
  <c r="F26" i="159"/>
  <c r="F25" i="159"/>
  <c r="F24" i="159"/>
  <c r="F23" i="159"/>
  <c r="F21" i="159"/>
  <c r="F30" i="159"/>
  <c r="F33" i="159"/>
  <c r="F20" i="159"/>
  <c r="F18" i="159"/>
  <c r="F17" i="159"/>
  <c r="F16" i="159"/>
  <c r="F15" i="159"/>
  <c r="F10" i="159"/>
  <c r="F13" i="159"/>
  <c r="F12" i="159"/>
  <c r="F11" i="159"/>
  <c r="F9" i="159"/>
  <c r="F19" i="159"/>
  <c r="F8" i="159"/>
  <c r="F7" i="159"/>
  <c r="F6" i="159"/>
  <c r="F5" i="159"/>
  <c r="F36" i="158"/>
  <c r="F35" i="158"/>
  <c r="F34" i="158"/>
  <c r="F33" i="158"/>
  <c r="F32" i="158"/>
  <c r="F31" i="158"/>
  <c r="F30" i="158"/>
  <c r="F29" i="158"/>
  <c r="F11" i="158"/>
  <c r="F27" i="158"/>
  <c r="F26" i="158"/>
  <c r="F25" i="158"/>
  <c r="F24" i="158"/>
  <c r="F23" i="158"/>
  <c r="F22" i="158"/>
  <c r="F21" i="158"/>
  <c r="F20" i="158"/>
  <c r="F19" i="158"/>
  <c r="F18" i="158"/>
  <c r="F15" i="158"/>
  <c r="F16" i="158"/>
  <c r="F28" i="158"/>
  <c r="F14" i="158"/>
  <c r="F17" i="158"/>
  <c r="F12" i="158"/>
  <c r="F13" i="158"/>
  <c r="F10" i="158"/>
  <c r="F9" i="158"/>
  <c r="F8" i="158"/>
  <c r="F7" i="158"/>
  <c r="F6" i="158"/>
  <c r="F5" i="158"/>
  <c r="AU10" i="14" l="1"/>
  <c r="AU11" i="14"/>
  <c r="AU12" i="14"/>
  <c r="AU13" i="14"/>
  <c r="AU14" i="14"/>
  <c r="AU15" i="14"/>
  <c r="AU16" i="14"/>
  <c r="AU17" i="14"/>
  <c r="AU18" i="14"/>
  <c r="AU19" i="14"/>
  <c r="AU20" i="14"/>
  <c r="AU21" i="14"/>
  <c r="AU22" i="14"/>
  <c r="AU23" i="14"/>
  <c r="AU24" i="14"/>
  <c r="AU25" i="14"/>
  <c r="AU26" i="14"/>
  <c r="AU27" i="14"/>
  <c r="AU28" i="14"/>
  <c r="AU29" i="14"/>
  <c r="AU30" i="14"/>
  <c r="AU31" i="14"/>
  <c r="AU32" i="14"/>
  <c r="AU33" i="14"/>
  <c r="AU34" i="14"/>
  <c r="AU35" i="14"/>
  <c r="AU36" i="14"/>
  <c r="AU37" i="14"/>
  <c r="AU38" i="14"/>
  <c r="AU39" i="14"/>
  <c r="AU40" i="14"/>
  <c r="AU9" i="14"/>
  <c r="AS9" i="14"/>
  <c r="H7" i="147" l="1"/>
  <c r="F6" i="151" l="1"/>
  <c r="F7" i="151"/>
  <c r="F10" i="151"/>
  <c r="F12" i="151"/>
  <c r="F14" i="151"/>
  <c r="F16" i="151"/>
  <c r="F18" i="151"/>
  <c r="F19" i="151"/>
  <c r="F20" i="151"/>
  <c r="F21" i="151"/>
  <c r="F22" i="151"/>
  <c r="F23" i="151"/>
  <c r="F24" i="151"/>
  <c r="F25" i="151"/>
  <c r="F26" i="151"/>
  <c r="F29" i="151"/>
  <c r="F33" i="151"/>
  <c r="F35" i="151"/>
  <c r="F36" i="151"/>
  <c r="C7" i="35" l="1"/>
  <c r="C8" i="35"/>
  <c r="C11" i="35"/>
  <c r="C13" i="35"/>
  <c r="C15" i="35"/>
  <c r="C17" i="35"/>
  <c r="C19" i="35"/>
  <c r="C20" i="35"/>
  <c r="C21" i="35"/>
  <c r="C22" i="35"/>
  <c r="C23" i="35"/>
  <c r="C24" i="35"/>
  <c r="C25" i="35"/>
  <c r="C26" i="35"/>
  <c r="C27" i="35"/>
  <c r="C30" i="35"/>
  <c r="C34" i="35"/>
  <c r="C36" i="35"/>
  <c r="C37" i="35"/>
  <c r="H7" i="35"/>
  <c r="I7" i="35"/>
  <c r="H8" i="35"/>
  <c r="I8" i="35"/>
  <c r="H9" i="35"/>
  <c r="I9" i="35"/>
  <c r="H10" i="35"/>
  <c r="I10" i="35"/>
  <c r="H11" i="35"/>
  <c r="I11" i="35"/>
  <c r="H12" i="35"/>
  <c r="I12" i="35"/>
  <c r="H13" i="35"/>
  <c r="I13" i="35"/>
  <c r="H15" i="35"/>
  <c r="I15" i="35"/>
  <c r="H16" i="35"/>
  <c r="I16" i="35"/>
  <c r="H17" i="35"/>
  <c r="I17" i="35"/>
  <c r="H18" i="35"/>
  <c r="I18" i="35"/>
  <c r="H19" i="35"/>
  <c r="I19" i="35"/>
  <c r="H20" i="35"/>
  <c r="I20" i="35"/>
  <c r="H21" i="35"/>
  <c r="I21" i="35"/>
  <c r="H22" i="35"/>
  <c r="I22" i="35"/>
  <c r="H23" i="35"/>
  <c r="I23" i="35"/>
  <c r="H24" i="35"/>
  <c r="I24" i="35"/>
  <c r="H25" i="35"/>
  <c r="I25" i="35"/>
  <c r="H26" i="35"/>
  <c r="I26" i="35"/>
  <c r="H27" i="35"/>
  <c r="I27" i="35"/>
  <c r="H28" i="35"/>
  <c r="I28" i="35"/>
  <c r="H30" i="35"/>
  <c r="I30" i="35"/>
  <c r="H31" i="35"/>
  <c r="I31" i="35"/>
  <c r="H32" i="35"/>
  <c r="I32" i="35"/>
  <c r="H33" i="35"/>
  <c r="I33" i="35"/>
  <c r="H34" i="35"/>
  <c r="I34" i="35"/>
  <c r="H35" i="35"/>
  <c r="I35" i="35"/>
  <c r="H36" i="35"/>
  <c r="I36" i="35"/>
  <c r="H37" i="35"/>
  <c r="I37" i="35"/>
  <c r="I6" i="35"/>
  <c r="H6" i="35"/>
  <c r="F7" i="35"/>
  <c r="G7" i="35"/>
  <c r="F8" i="35"/>
  <c r="G8" i="35"/>
  <c r="F11" i="35"/>
  <c r="G11" i="35"/>
  <c r="F13" i="35"/>
  <c r="G13" i="35"/>
  <c r="F14" i="35"/>
  <c r="G14" i="35"/>
  <c r="F15" i="35"/>
  <c r="G15" i="35"/>
  <c r="F17" i="35"/>
  <c r="G17" i="35"/>
  <c r="F19" i="35"/>
  <c r="G19" i="35"/>
  <c r="F20" i="35"/>
  <c r="G20" i="35"/>
  <c r="F21" i="35"/>
  <c r="G21" i="35"/>
  <c r="F22" i="35"/>
  <c r="G22" i="35"/>
  <c r="F23" i="35"/>
  <c r="G23" i="35"/>
  <c r="F24" i="35"/>
  <c r="G24" i="35"/>
  <c r="F25" i="35"/>
  <c r="G25" i="35"/>
  <c r="F26" i="35"/>
  <c r="G26" i="35"/>
  <c r="F27" i="35"/>
  <c r="G27" i="35"/>
  <c r="F30" i="35"/>
  <c r="G30" i="35"/>
  <c r="F34" i="35"/>
  <c r="G34" i="35"/>
  <c r="F36" i="35"/>
  <c r="G36" i="35"/>
  <c r="F37" i="35"/>
  <c r="G37" i="35"/>
  <c r="D7" i="35"/>
  <c r="E7" i="35"/>
  <c r="D8" i="35"/>
  <c r="E8" i="35"/>
  <c r="D9" i="35"/>
  <c r="E9" i="35"/>
  <c r="D10" i="35"/>
  <c r="E10" i="35"/>
  <c r="D11" i="35"/>
  <c r="E11" i="35"/>
  <c r="D12" i="35"/>
  <c r="E12" i="35"/>
  <c r="D13" i="35"/>
  <c r="E13" i="35"/>
  <c r="D14" i="35"/>
  <c r="E14" i="35"/>
  <c r="D15" i="35"/>
  <c r="E15" i="35"/>
  <c r="D16" i="35"/>
  <c r="E16" i="35"/>
  <c r="D17" i="35"/>
  <c r="E17" i="35"/>
  <c r="D18" i="35"/>
  <c r="E18" i="35"/>
  <c r="D19" i="35"/>
  <c r="E19" i="35"/>
  <c r="D20" i="35"/>
  <c r="E20" i="35"/>
  <c r="D21" i="35"/>
  <c r="E21" i="35"/>
  <c r="D22" i="35"/>
  <c r="E22" i="35"/>
  <c r="D23" i="35"/>
  <c r="E23" i="35"/>
  <c r="D24" i="35"/>
  <c r="E24" i="35"/>
  <c r="D25" i="35"/>
  <c r="E25" i="35"/>
  <c r="D26" i="35"/>
  <c r="E26" i="35"/>
  <c r="D27" i="35"/>
  <c r="E27" i="35"/>
  <c r="D28" i="35"/>
  <c r="E28" i="35"/>
  <c r="D29" i="35"/>
  <c r="E29" i="35"/>
  <c r="D30" i="35"/>
  <c r="E30" i="35"/>
  <c r="D31" i="35"/>
  <c r="E31" i="35"/>
  <c r="D32" i="35"/>
  <c r="E32" i="35"/>
  <c r="D33" i="35"/>
  <c r="E33" i="35"/>
  <c r="D34" i="35"/>
  <c r="E34" i="35"/>
  <c r="D35" i="35"/>
  <c r="E35" i="35"/>
  <c r="D36" i="35"/>
  <c r="E36" i="35"/>
  <c r="D37" i="35"/>
  <c r="E37" i="35"/>
  <c r="E6" i="35"/>
  <c r="D6" i="35"/>
  <c r="L7" i="34"/>
  <c r="M7" i="34"/>
  <c r="L8" i="34"/>
  <c r="M8" i="34"/>
  <c r="L9" i="34"/>
  <c r="M9" i="34"/>
  <c r="L10" i="34"/>
  <c r="M10" i="34"/>
  <c r="L11" i="34"/>
  <c r="M11" i="34"/>
  <c r="L12" i="34"/>
  <c r="M12" i="34"/>
  <c r="L13" i="34"/>
  <c r="M13" i="34"/>
  <c r="L15" i="34"/>
  <c r="M15" i="34"/>
  <c r="L16" i="34"/>
  <c r="M16" i="34"/>
  <c r="L17" i="34"/>
  <c r="M17" i="34"/>
  <c r="L18" i="34"/>
  <c r="M18" i="34"/>
  <c r="L19" i="34"/>
  <c r="M19" i="34"/>
  <c r="L20" i="34"/>
  <c r="M20" i="34"/>
  <c r="L21" i="34"/>
  <c r="M21" i="34"/>
  <c r="L22" i="34"/>
  <c r="M22" i="34"/>
  <c r="L23" i="34"/>
  <c r="M23" i="34"/>
  <c r="L24" i="34"/>
  <c r="M24" i="34"/>
  <c r="L25" i="34"/>
  <c r="M25" i="34"/>
  <c r="L26" i="34"/>
  <c r="M26" i="34"/>
  <c r="L27" i="34"/>
  <c r="M27" i="34"/>
  <c r="L28" i="34"/>
  <c r="M28" i="34"/>
  <c r="L29" i="34"/>
  <c r="M29" i="34"/>
  <c r="L30" i="34"/>
  <c r="M30" i="34"/>
  <c r="L31" i="34"/>
  <c r="M31" i="34"/>
  <c r="L32" i="34"/>
  <c r="M32" i="34"/>
  <c r="L33" i="34"/>
  <c r="M33" i="34"/>
  <c r="L34" i="34"/>
  <c r="M34" i="34"/>
  <c r="L35" i="34"/>
  <c r="M35" i="34"/>
  <c r="L36" i="34"/>
  <c r="M36" i="34"/>
  <c r="L37" i="34"/>
  <c r="M37" i="34"/>
  <c r="M6" i="34"/>
  <c r="L6" i="34"/>
  <c r="J7" i="34"/>
  <c r="K7" i="34"/>
  <c r="J8" i="34"/>
  <c r="K8" i="34"/>
  <c r="J9" i="34"/>
  <c r="K9" i="34"/>
  <c r="J10" i="34"/>
  <c r="K10" i="34"/>
  <c r="J11" i="34"/>
  <c r="K11" i="34"/>
  <c r="J12" i="34"/>
  <c r="K12" i="34"/>
  <c r="J13" i="34"/>
  <c r="K13" i="34"/>
  <c r="J15" i="34"/>
  <c r="K15" i="34"/>
  <c r="J16" i="34"/>
  <c r="K16" i="34"/>
  <c r="J17" i="34"/>
  <c r="K17" i="34"/>
  <c r="J18" i="34"/>
  <c r="K18" i="34"/>
  <c r="J19" i="34"/>
  <c r="K19" i="34"/>
  <c r="J20" i="34"/>
  <c r="K20" i="34"/>
  <c r="J21" i="34"/>
  <c r="K21" i="34"/>
  <c r="J22" i="34"/>
  <c r="K22" i="34"/>
  <c r="J23" i="34"/>
  <c r="K23" i="34"/>
  <c r="J24" i="34"/>
  <c r="K24" i="34"/>
  <c r="J25" i="34"/>
  <c r="K25" i="34"/>
  <c r="J26" i="34"/>
  <c r="K26" i="34"/>
  <c r="J27" i="34"/>
  <c r="K27" i="34"/>
  <c r="J28" i="34"/>
  <c r="K28" i="34"/>
  <c r="J29" i="34"/>
  <c r="K29" i="34"/>
  <c r="J30" i="34"/>
  <c r="K30" i="34"/>
  <c r="J31" i="34"/>
  <c r="K31" i="34"/>
  <c r="J32" i="34"/>
  <c r="K32" i="34"/>
  <c r="J33" i="34"/>
  <c r="K33" i="34"/>
  <c r="J34" i="34"/>
  <c r="K34" i="34"/>
  <c r="J35" i="34"/>
  <c r="K35" i="34"/>
  <c r="J36" i="34"/>
  <c r="K36" i="34"/>
  <c r="J37" i="34"/>
  <c r="K37" i="34"/>
  <c r="K6" i="34"/>
  <c r="J6" i="34"/>
  <c r="H7" i="34"/>
  <c r="I7" i="34"/>
  <c r="H8" i="34"/>
  <c r="I8" i="34"/>
  <c r="H9" i="34"/>
  <c r="I9" i="34"/>
  <c r="H10" i="34"/>
  <c r="I10" i="34"/>
  <c r="H11" i="34"/>
  <c r="I11" i="34"/>
  <c r="H12" i="34"/>
  <c r="I12" i="34"/>
  <c r="H13" i="34"/>
  <c r="I13" i="34"/>
  <c r="H14" i="34"/>
  <c r="I14" i="34"/>
  <c r="H15" i="34"/>
  <c r="I15" i="34"/>
  <c r="H16" i="34"/>
  <c r="I16" i="34"/>
  <c r="H17" i="34"/>
  <c r="I17" i="34"/>
  <c r="H18" i="34"/>
  <c r="I18" i="34"/>
  <c r="H19" i="34"/>
  <c r="I19" i="34"/>
  <c r="H20" i="34"/>
  <c r="I20" i="34"/>
  <c r="H21" i="34"/>
  <c r="I21" i="34"/>
  <c r="H22" i="34"/>
  <c r="I22" i="34"/>
  <c r="H23" i="34"/>
  <c r="I23" i="34"/>
  <c r="H24" i="34"/>
  <c r="I24" i="34"/>
  <c r="H25" i="34"/>
  <c r="I25" i="34"/>
  <c r="H26" i="34"/>
  <c r="I26" i="34"/>
  <c r="H27" i="34"/>
  <c r="I27" i="34"/>
  <c r="H28" i="34"/>
  <c r="I28" i="34"/>
  <c r="H29" i="34"/>
  <c r="I29" i="34"/>
  <c r="H30" i="34"/>
  <c r="I30" i="34"/>
  <c r="H31" i="34"/>
  <c r="I31" i="34"/>
  <c r="H32" i="34"/>
  <c r="I32" i="34"/>
  <c r="H33" i="34"/>
  <c r="I33" i="34"/>
  <c r="H34" i="34"/>
  <c r="I34" i="34"/>
  <c r="H35" i="34"/>
  <c r="I35" i="34"/>
  <c r="H36" i="34"/>
  <c r="I36" i="34"/>
  <c r="H37" i="34"/>
  <c r="I37" i="34"/>
  <c r="I6" i="34"/>
  <c r="H6" i="34"/>
  <c r="D7" i="34"/>
  <c r="E7" i="34"/>
  <c r="D8" i="34"/>
  <c r="E8" i="34"/>
  <c r="D9" i="34"/>
  <c r="E9" i="34"/>
  <c r="D10" i="34"/>
  <c r="E10" i="34"/>
  <c r="D11" i="34"/>
  <c r="E11" i="34"/>
  <c r="D12" i="34"/>
  <c r="E12" i="34"/>
  <c r="D13" i="34"/>
  <c r="E13" i="34"/>
  <c r="D14" i="34"/>
  <c r="E14" i="34"/>
  <c r="D15" i="34"/>
  <c r="E15" i="34"/>
  <c r="D16" i="34"/>
  <c r="E16" i="34"/>
  <c r="D17" i="34"/>
  <c r="E17" i="34"/>
  <c r="D18" i="34"/>
  <c r="E18" i="34"/>
  <c r="D19" i="34"/>
  <c r="E19" i="34"/>
  <c r="D20" i="34"/>
  <c r="E20" i="34"/>
  <c r="D21" i="34"/>
  <c r="E21" i="34"/>
  <c r="D22" i="34"/>
  <c r="E22" i="34"/>
  <c r="D23" i="34"/>
  <c r="E23" i="34"/>
  <c r="D24" i="34"/>
  <c r="E24" i="34"/>
  <c r="D25" i="34"/>
  <c r="E25" i="34"/>
  <c r="D26" i="34"/>
  <c r="E26" i="34"/>
  <c r="D27" i="34"/>
  <c r="E27" i="34"/>
  <c r="D28" i="34"/>
  <c r="E28" i="34"/>
  <c r="D29" i="34"/>
  <c r="E29" i="34"/>
  <c r="D30" i="34"/>
  <c r="E30" i="34"/>
  <c r="D31" i="34"/>
  <c r="E31" i="34"/>
  <c r="D32" i="34"/>
  <c r="E32" i="34"/>
  <c r="D33" i="34"/>
  <c r="E33" i="34"/>
  <c r="D34" i="34"/>
  <c r="E34" i="34"/>
  <c r="D35" i="34"/>
  <c r="E35" i="34"/>
  <c r="D36" i="34"/>
  <c r="E36" i="34"/>
  <c r="D37" i="34"/>
  <c r="E37" i="34"/>
  <c r="E6" i="34"/>
  <c r="D6" i="34"/>
  <c r="AS10" i="14" l="1"/>
  <c r="AS11" i="14"/>
  <c r="AS12" i="14"/>
  <c r="AS13" i="14"/>
  <c r="AS14" i="14"/>
  <c r="AS15" i="14"/>
  <c r="AS16" i="14"/>
  <c r="AS17" i="14"/>
  <c r="AS18" i="14"/>
  <c r="AS19" i="14"/>
  <c r="AS20" i="14"/>
  <c r="AS21" i="14"/>
  <c r="AS22" i="14"/>
  <c r="AS23" i="14"/>
  <c r="AS24" i="14"/>
  <c r="AS25" i="14"/>
  <c r="AS26" i="14"/>
  <c r="AS27" i="14"/>
  <c r="AS28" i="14"/>
  <c r="AS29" i="14"/>
  <c r="AS30" i="14"/>
  <c r="AS31" i="14"/>
  <c r="AS32" i="14"/>
  <c r="AS33" i="14"/>
  <c r="AS34" i="14"/>
  <c r="AS35" i="14"/>
  <c r="AS36" i="14"/>
  <c r="AS37" i="14"/>
  <c r="AS38" i="14"/>
  <c r="AS39" i="14"/>
  <c r="AS40" i="14"/>
  <c r="E7" i="149" l="1"/>
  <c r="F6" i="35" s="1"/>
  <c r="F7" i="149"/>
  <c r="G6" i="35" s="1"/>
  <c r="C6" i="35" s="1"/>
  <c r="F5" i="151" s="1"/>
  <c r="E8" i="149"/>
  <c r="F8" i="149"/>
  <c r="E9" i="149"/>
  <c r="F9" i="149"/>
  <c r="E10" i="149"/>
  <c r="F9" i="35" s="1"/>
  <c r="E11" i="149"/>
  <c r="F10" i="35" s="1"/>
  <c r="E12" i="149"/>
  <c r="F12" i="149"/>
  <c r="E13" i="149"/>
  <c r="F12" i="35" s="1"/>
  <c r="E14" i="149"/>
  <c r="F14" i="149"/>
  <c r="E15" i="149"/>
  <c r="F15" i="149"/>
  <c r="E16" i="149"/>
  <c r="F16" i="149"/>
  <c r="E17" i="149"/>
  <c r="F16" i="35" s="1"/>
  <c r="E18" i="149"/>
  <c r="F18" i="149"/>
  <c r="E19" i="149"/>
  <c r="F18" i="35" s="1"/>
  <c r="E20" i="149"/>
  <c r="F20" i="149"/>
  <c r="E21" i="149"/>
  <c r="F21" i="149"/>
  <c r="E22" i="149"/>
  <c r="F22" i="149"/>
  <c r="E23" i="149"/>
  <c r="F23" i="149"/>
  <c r="E24" i="149"/>
  <c r="F24" i="149"/>
  <c r="E25" i="149"/>
  <c r="F25" i="149"/>
  <c r="E26" i="149"/>
  <c r="F26" i="149"/>
  <c r="E27" i="149"/>
  <c r="F27" i="149"/>
  <c r="E28" i="149"/>
  <c r="F28" i="149"/>
  <c r="E29" i="149"/>
  <c r="F28" i="35" s="1"/>
  <c r="E30" i="149"/>
  <c r="F29" i="35" s="1"/>
  <c r="E31" i="149"/>
  <c r="F31" i="149"/>
  <c r="E32" i="149"/>
  <c r="F31" i="35" s="1"/>
  <c r="E33" i="149"/>
  <c r="F32" i="35" s="1"/>
  <c r="E34" i="149"/>
  <c r="F33" i="35" s="1"/>
  <c r="E35" i="149"/>
  <c r="F35" i="149"/>
  <c r="E36" i="149"/>
  <c r="F35" i="35" s="1"/>
  <c r="F36" i="149"/>
  <c r="G35" i="35" s="1"/>
  <c r="C35" i="35" s="1"/>
  <c r="F34" i="151" s="1"/>
  <c r="E37" i="149"/>
  <c r="F37" i="149"/>
  <c r="E38" i="149"/>
  <c r="F38" i="149"/>
  <c r="F34" i="149" l="1"/>
  <c r="G33" i="35" s="1"/>
  <c r="C33" i="35" s="1"/>
  <c r="F32" i="151" s="1"/>
  <c r="F33" i="149"/>
  <c r="G32" i="35" s="1"/>
  <c r="C32" i="35" s="1"/>
  <c r="F31" i="151" s="1"/>
  <c r="F32" i="149"/>
  <c r="G31" i="35" s="1"/>
  <c r="C31" i="35" s="1"/>
  <c r="F30" i="151" s="1"/>
  <c r="F30" i="149"/>
  <c r="G29" i="35" s="1"/>
  <c r="F29" i="149"/>
  <c r="G28" i="35" s="1"/>
  <c r="C28" i="35" s="1"/>
  <c r="F27" i="151" s="1"/>
  <c r="F19" i="149"/>
  <c r="G18" i="35" s="1"/>
  <c r="C18" i="35" s="1"/>
  <c r="F17" i="151" s="1"/>
  <c r="F17" i="149"/>
  <c r="G16" i="35" s="1"/>
  <c r="C16" i="35" s="1"/>
  <c r="F15" i="151" s="1"/>
  <c r="F13" i="149"/>
  <c r="G12" i="35" s="1"/>
  <c r="C12" i="35" s="1"/>
  <c r="F11" i="151" s="1"/>
  <c r="F11" i="149"/>
  <c r="G10" i="35" s="1"/>
  <c r="C10" i="35" s="1"/>
  <c r="F9" i="151" s="1"/>
  <c r="F10" i="149"/>
  <c r="G9" i="35" s="1"/>
  <c r="C9" i="35" s="1"/>
  <c r="F8" i="151" s="1"/>
  <c r="H10" i="36"/>
  <c r="K8" i="36" l="1"/>
  <c r="K9" i="36"/>
  <c r="K10" i="36"/>
  <c r="K11" i="36"/>
  <c r="K12" i="36"/>
  <c r="K13" i="36"/>
  <c r="K14" i="36"/>
  <c r="K15" i="36"/>
  <c r="K16" i="36"/>
  <c r="K17" i="36"/>
  <c r="K18" i="36"/>
  <c r="K19" i="36"/>
  <c r="K20" i="36"/>
  <c r="K21" i="36"/>
  <c r="K22" i="36"/>
  <c r="K23" i="36"/>
  <c r="K24" i="36"/>
  <c r="K25" i="36"/>
  <c r="K26" i="36"/>
  <c r="K27" i="36"/>
  <c r="K28" i="36"/>
  <c r="K29" i="36"/>
  <c r="K30" i="36"/>
  <c r="K31" i="36"/>
  <c r="K32" i="36"/>
  <c r="K33" i="36"/>
  <c r="K34" i="36"/>
  <c r="K35" i="36"/>
  <c r="K36" i="36"/>
  <c r="K37" i="36"/>
  <c r="K38" i="36"/>
  <c r="K7" i="36"/>
  <c r="H8" i="36"/>
  <c r="H9" i="36"/>
  <c r="H11" i="36"/>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7" i="36"/>
  <c r="E8" i="36"/>
  <c r="E9" i="36"/>
  <c r="E10" i="36"/>
  <c r="E11" i="36"/>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37" i="36"/>
  <c r="E38" i="36"/>
  <c r="E7" i="36"/>
  <c r="L7" i="36" s="1"/>
  <c r="E7" i="148" l="1"/>
  <c r="F7" i="148" s="1"/>
  <c r="E8" i="148"/>
  <c r="F8" i="148" s="1"/>
  <c r="E9" i="148"/>
  <c r="F9" i="148" s="1"/>
  <c r="E10" i="148"/>
  <c r="F10" i="148" s="1"/>
  <c r="E11" i="148"/>
  <c r="F11" i="148" s="1"/>
  <c r="E12" i="148"/>
  <c r="F12" i="148" s="1"/>
  <c r="E13" i="148"/>
  <c r="F13" i="148" s="1"/>
  <c r="E14" i="148"/>
  <c r="F14" i="148" s="1"/>
  <c r="E15" i="148"/>
  <c r="F15" i="148" s="1"/>
  <c r="E16" i="148"/>
  <c r="F16" i="148" s="1"/>
  <c r="E17" i="148"/>
  <c r="F17" i="148" s="1"/>
  <c r="E18" i="148"/>
  <c r="F18" i="148" s="1"/>
  <c r="E19" i="148"/>
  <c r="F19" i="148" s="1"/>
  <c r="E20" i="148"/>
  <c r="F20" i="148" s="1"/>
  <c r="E21" i="148"/>
  <c r="F21" i="148" s="1"/>
  <c r="E22" i="148"/>
  <c r="F22" i="148" s="1"/>
  <c r="E23" i="148"/>
  <c r="F23" i="148" s="1"/>
  <c r="E24" i="148"/>
  <c r="F24" i="148" s="1"/>
  <c r="E25" i="148"/>
  <c r="F25" i="148" s="1"/>
  <c r="E26" i="148"/>
  <c r="F26" i="148" s="1"/>
  <c r="E27" i="148"/>
  <c r="F27" i="148" s="1"/>
  <c r="E28" i="148"/>
  <c r="F28" i="148" s="1"/>
  <c r="E29" i="148"/>
  <c r="F29" i="148" s="1"/>
  <c r="E30" i="148"/>
  <c r="F30" i="148" s="1"/>
  <c r="E31" i="148"/>
  <c r="F31" i="148" s="1"/>
  <c r="E32" i="148"/>
  <c r="F32" i="148" s="1"/>
  <c r="E33" i="148"/>
  <c r="F33" i="148" s="1"/>
  <c r="E34" i="148"/>
  <c r="F34" i="148" s="1"/>
  <c r="E35" i="148"/>
  <c r="F35" i="148" s="1"/>
  <c r="E36" i="148"/>
  <c r="F36" i="148" s="1"/>
  <c r="E37" i="148"/>
  <c r="F37" i="148" s="1"/>
  <c r="E38" i="148"/>
  <c r="F38" i="148" s="1"/>
  <c r="H38" i="147" l="1"/>
  <c r="I38" i="147" s="1"/>
  <c r="G38" i="147"/>
  <c r="E38" i="147"/>
  <c r="G37" i="147"/>
  <c r="E37" i="147"/>
  <c r="H37" i="147" s="1"/>
  <c r="I37" i="147" s="1"/>
  <c r="G36" i="147"/>
  <c r="E36" i="147"/>
  <c r="H36" i="147" s="1"/>
  <c r="I36" i="147" s="1"/>
  <c r="G35" i="147"/>
  <c r="E35" i="147"/>
  <c r="H35" i="147" s="1"/>
  <c r="I35" i="147" s="1"/>
  <c r="H34" i="147"/>
  <c r="I34" i="147" s="1"/>
  <c r="G34" i="147"/>
  <c r="E34" i="147"/>
  <c r="G33" i="147"/>
  <c r="E33" i="147"/>
  <c r="H33" i="147" s="1"/>
  <c r="I33" i="147" s="1"/>
  <c r="G32" i="147"/>
  <c r="E32" i="147"/>
  <c r="H32" i="147" s="1"/>
  <c r="I32" i="147" s="1"/>
  <c r="G31" i="147"/>
  <c r="E31" i="147"/>
  <c r="H31" i="147" s="1"/>
  <c r="I31" i="147" s="1"/>
  <c r="H30" i="147"/>
  <c r="I30" i="147" s="1"/>
  <c r="G30" i="147"/>
  <c r="E30" i="147"/>
  <c r="G29" i="147"/>
  <c r="E29" i="147"/>
  <c r="H29" i="147" s="1"/>
  <c r="I29" i="147" s="1"/>
  <c r="G28" i="147"/>
  <c r="E28" i="147"/>
  <c r="H28" i="147" s="1"/>
  <c r="I28" i="147" s="1"/>
  <c r="G27" i="147"/>
  <c r="E27" i="147"/>
  <c r="H27" i="147" s="1"/>
  <c r="I27" i="147" s="1"/>
  <c r="H26" i="147"/>
  <c r="I26" i="147" s="1"/>
  <c r="G26" i="147"/>
  <c r="E26" i="147"/>
  <c r="G25" i="147"/>
  <c r="E25" i="147"/>
  <c r="H25" i="147" s="1"/>
  <c r="I25" i="147" s="1"/>
  <c r="G24" i="147"/>
  <c r="E24" i="147"/>
  <c r="H24" i="147" s="1"/>
  <c r="I24" i="147" s="1"/>
  <c r="G23" i="147"/>
  <c r="E23" i="147"/>
  <c r="H23" i="147" s="1"/>
  <c r="I23" i="147" s="1"/>
  <c r="H22" i="147"/>
  <c r="I22" i="147" s="1"/>
  <c r="G22" i="147"/>
  <c r="E22" i="147"/>
  <c r="G21" i="147"/>
  <c r="H21" i="147" s="1"/>
  <c r="I21" i="147" s="1"/>
  <c r="E21" i="147"/>
  <c r="G20" i="147"/>
  <c r="E20" i="147"/>
  <c r="H20" i="147" s="1"/>
  <c r="I20" i="147" s="1"/>
  <c r="G19" i="147"/>
  <c r="E19" i="147"/>
  <c r="H19" i="147" s="1"/>
  <c r="I19" i="147" s="1"/>
  <c r="H18" i="147"/>
  <c r="I18" i="147" s="1"/>
  <c r="G18" i="147"/>
  <c r="E18" i="147"/>
  <c r="G17" i="147"/>
  <c r="H17" i="147" s="1"/>
  <c r="I17" i="147" s="1"/>
  <c r="E17" i="147"/>
  <c r="G16" i="147"/>
  <c r="E16" i="147"/>
  <c r="H16" i="147" s="1"/>
  <c r="I16" i="147" s="1"/>
  <c r="G15" i="147"/>
  <c r="E15" i="147"/>
  <c r="H15" i="147" s="1"/>
  <c r="I15" i="147" s="1"/>
  <c r="H14" i="147"/>
  <c r="I14" i="147" s="1"/>
  <c r="G14" i="147"/>
  <c r="E14" i="147"/>
  <c r="G13" i="147"/>
  <c r="H13" i="147" s="1"/>
  <c r="I13" i="147" s="1"/>
  <c r="E13" i="147"/>
  <c r="G12" i="147"/>
  <c r="E12" i="147"/>
  <c r="H12" i="147" s="1"/>
  <c r="I12" i="147" s="1"/>
  <c r="G11" i="147"/>
  <c r="E11" i="147"/>
  <c r="H11" i="147" s="1"/>
  <c r="I11" i="147" s="1"/>
  <c r="H10" i="147"/>
  <c r="I10" i="147" s="1"/>
  <c r="G10" i="147"/>
  <c r="E10" i="147"/>
  <c r="G9" i="147"/>
  <c r="H9" i="147" s="1"/>
  <c r="I9" i="147" s="1"/>
  <c r="E9" i="147"/>
  <c r="G8" i="147"/>
  <c r="E8" i="147"/>
  <c r="H8" i="147" s="1"/>
  <c r="I8" i="147" s="1"/>
  <c r="G7" i="147"/>
  <c r="E7" i="147"/>
  <c r="I7" i="147" s="1"/>
  <c r="E8" i="88" l="1"/>
  <c r="F8" i="88" s="1"/>
  <c r="E9" i="88"/>
  <c r="F9" i="88" s="1"/>
  <c r="E10" i="88"/>
  <c r="F10" i="88" s="1"/>
  <c r="E11" i="88"/>
  <c r="F11" i="88" s="1"/>
  <c r="E12" i="88"/>
  <c r="F12" i="88" s="1"/>
  <c r="E13" i="88"/>
  <c r="F13" i="88" s="1"/>
  <c r="E14" i="88"/>
  <c r="F14" i="88" s="1"/>
  <c r="E15" i="88"/>
  <c r="E16" i="88"/>
  <c r="F16" i="88" s="1"/>
  <c r="E17" i="88"/>
  <c r="F17" i="88" s="1"/>
  <c r="E18" i="88"/>
  <c r="F18" i="88" s="1"/>
  <c r="E19" i="88"/>
  <c r="F19" i="88" s="1"/>
  <c r="E20" i="88"/>
  <c r="F20" i="88" s="1"/>
  <c r="E21" i="88"/>
  <c r="F21" i="88" s="1"/>
  <c r="E22" i="88"/>
  <c r="F22" i="88" s="1"/>
  <c r="E23" i="88"/>
  <c r="F23" i="88" s="1"/>
  <c r="E24" i="88"/>
  <c r="F24" i="88" s="1"/>
  <c r="E25" i="88"/>
  <c r="F25" i="88" s="1"/>
  <c r="E26" i="88"/>
  <c r="F26" i="88" s="1"/>
  <c r="E27" i="88"/>
  <c r="F27" i="88" s="1"/>
  <c r="E28" i="88"/>
  <c r="F28" i="88" s="1"/>
  <c r="E29" i="88"/>
  <c r="F29" i="88" s="1"/>
  <c r="E30" i="88"/>
  <c r="E31" i="88"/>
  <c r="F31" i="88" s="1"/>
  <c r="E32" i="88"/>
  <c r="F32" i="88" s="1"/>
  <c r="E33" i="88"/>
  <c r="F33" i="88" s="1"/>
  <c r="E34" i="88"/>
  <c r="F34" i="88" s="1"/>
  <c r="E35" i="88"/>
  <c r="F35" i="88" s="1"/>
  <c r="E36" i="88"/>
  <c r="F36" i="88" s="1"/>
  <c r="E37" i="88"/>
  <c r="F37" i="88" s="1"/>
  <c r="E38" i="88"/>
  <c r="F38" i="88"/>
  <c r="L8" i="36"/>
  <c r="M8" i="36" s="1"/>
  <c r="L9" i="36"/>
  <c r="M9" i="36" s="1"/>
  <c r="L10" i="36"/>
  <c r="M10" i="36" s="1"/>
  <c r="L11" i="36"/>
  <c r="M11" i="36" s="1"/>
  <c r="L12" i="36"/>
  <c r="M12" i="36" s="1"/>
  <c r="L13" i="36"/>
  <c r="M13" i="36" s="1"/>
  <c r="L14" i="36"/>
  <c r="M14" i="36" s="1"/>
  <c r="L15" i="36"/>
  <c r="M15" i="36" s="1"/>
  <c r="L16" i="36"/>
  <c r="M16" i="36" s="1"/>
  <c r="L17" i="36"/>
  <c r="M17" i="36" s="1"/>
  <c r="L18" i="36"/>
  <c r="M18" i="36" s="1"/>
  <c r="L19" i="36"/>
  <c r="M19" i="36" s="1"/>
  <c r="L20" i="36"/>
  <c r="M20" i="36" s="1"/>
  <c r="L21" i="36"/>
  <c r="M21" i="36" s="1"/>
  <c r="L22" i="36"/>
  <c r="M22" i="36" s="1"/>
  <c r="L23" i="36"/>
  <c r="M23" i="36" s="1"/>
  <c r="L24" i="36"/>
  <c r="M24" i="36" s="1"/>
  <c r="L25" i="36"/>
  <c r="M25" i="36" s="1"/>
  <c r="L26" i="36"/>
  <c r="M26" i="36" s="1"/>
  <c r="L27" i="36"/>
  <c r="M27" i="36" s="1"/>
  <c r="L28" i="36"/>
  <c r="M28" i="36" s="1"/>
  <c r="L29" i="36"/>
  <c r="M29" i="36" s="1"/>
  <c r="L30" i="36"/>
  <c r="M30" i="36" s="1"/>
  <c r="L31" i="36"/>
  <c r="M31" i="36" s="1"/>
  <c r="L32" i="36"/>
  <c r="M32" i="36" s="1"/>
  <c r="L33" i="36"/>
  <c r="M33" i="36" s="1"/>
  <c r="L34" i="36"/>
  <c r="M34" i="36" s="1"/>
  <c r="L35" i="36"/>
  <c r="M35" i="36" s="1"/>
  <c r="L36" i="36"/>
  <c r="M36" i="36" s="1"/>
  <c r="L37" i="36"/>
  <c r="M37" i="36" s="1"/>
  <c r="L38" i="36"/>
  <c r="M38" i="36" s="1"/>
  <c r="G8" i="85"/>
  <c r="H8" i="85"/>
  <c r="G9" i="85"/>
  <c r="H9" i="85" s="1"/>
  <c r="G10" i="85"/>
  <c r="H10" i="85" s="1"/>
  <c r="G11" i="85"/>
  <c r="H11" i="85" s="1"/>
  <c r="G12" i="85"/>
  <c r="H12" i="85"/>
  <c r="G13" i="85"/>
  <c r="H13" i="85" s="1"/>
  <c r="G14" i="85"/>
  <c r="H14" i="85" s="1"/>
  <c r="G15" i="85"/>
  <c r="G16" i="85"/>
  <c r="H16" i="85" s="1"/>
  <c r="G17" i="85"/>
  <c r="H17" i="85" s="1"/>
  <c r="G18" i="85"/>
  <c r="H18" i="85" s="1"/>
  <c r="G19" i="85"/>
  <c r="H19" i="85" s="1"/>
  <c r="G20" i="85"/>
  <c r="H20" i="85" s="1"/>
  <c r="G21" i="85"/>
  <c r="H21" i="85" s="1"/>
  <c r="G22" i="85"/>
  <c r="H22" i="85" s="1"/>
  <c r="G23" i="85"/>
  <c r="H23" i="85" s="1"/>
  <c r="G24" i="85"/>
  <c r="H24" i="85" s="1"/>
  <c r="G25" i="85"/>
  <c r="H25" i="85" s="1"/>
  <c r="G26" i="85"/>
  <c r="H26" i="85" s="1"/>
  <c r="G27" i="85"/>
  <c r="H27" i="85" s="1"/>
  <c r="G28" i="85"/>
  <c r="H28" i="85"/>
  <c r="G29" i="85"/>
  <c r="H29" i="85" s="1"/>
  <c r="G30" i="85"/>
  <c r="H30" i="85" s="1"/>
  <c r="G31" i="85"/>
  <c r="H31" i="85" s="1"/>
  <c r="G32" i="85"/>
  <c r="H32" i="85" s="1"/>
  <c r="G33" i="85"/>
  <c r="H33" i="85" s="1"/>
  <c r="G34" i="85"/>
  <c r="H34" i="85" s="1"/>
  <c r="G35" i="85"/>
  <c r="H35" i="85" s="1"/>
  <c r="G36" i="85"/>
  <c r="H36" i="85" s="1"/>
  <c r="G37" i="85"/>
  <c r="H37" i="85" s="1"/>
  <c r="G38" i="85"/>
  <c r="H38" i="85"/>
  <c r="G7" i="85"/>
  <c r="H7" i="85" s="1"/>
  <c r="F25" i="84"/>
  <c r="F26" i="84"/>
  <c r="F38" i="84"/>
  <c r="E8" i="84"/>
  <c r="F8" i="84" s="1"/>
  <c r="E9" i="84"/>
  <c r="F9" i="84" s="1"/>
  <c r="E10" i="84"/>
  <c r="F10" i="84" s="1"/>
  <c r="E11" i="84"/>
  <c r="F11" i="84" s="1"/>
  <c r="E12" i="84"/>
  <c r="F12" i="84" s="1"/>
  <c r="E13" i="84"/>
  <c r="F13" i="84" s="1"/>
  <c r="E14" i="84"/>
  <c r="F14" i="84" s="1"/>
  <c r="E15" i="84"/>
  <c r="E16" i="84"/>
  <c r="F16" i="84" s="1"/>
  <c r="E17" i="84"/>
  <c r="F17" i="84" s="1"/>
  <c r="E18" i="84"/>
  <c r="F18" i="84" s="1"/>
  <c r="E19" i="84"/>
  <c r="F19" i="84" s="1"/>
  <c r="E20" i="84"/>
  <c r="F20" i="84" s="1"/>
  <c r="E21" i="84"/>
  <c r="F21" i="84" s="1"/>
  <c r="E22" i="84"/>
  <c r="F22" i="84" s="1"/>
  <c r="E23" i="84"/>
  <c r="F23" i="84" s="1"/>
  <c r="E24" i="84"/>
  <c r="F24" i="84" s="1"/>
  <c r="E25" i="84"/>
  <c r="E26" i="84"/>
  <c r="E27" i="84"/>
  <c r="F27" i="84" s="1"/>
  <c r="E28" i="84"/>
  <c r="F28" i="84" s="1"/>
  <c r="E29" i="84"/>
  <c r="F29" i="84" s="1"/>
  <c r="E30" i="84"/>
  <c r="F30" i="84" s="1"/>
  <c r="E31" i="84"/>
  <c r="F31" i="84" s="1"/>
  <c r="E32" i="84"/>
  <c r="F32" i="84" s="1"/>
  <c r="E33" i="84"/>
  <c r="F33" i="84" s="1"/>
  <c r="E34" i="84"/>
  <c r="F34" i="84" s="1"/>
  <c r="E35" i="84"/>
  <c r="F35" i="84" s="1"/>
  <c r="E36" i="84"/>
  <c r="F36" i="84" s="1"/>
  <c r="E37" i="84"/>
  <c r="F37" i="84" s="1"/>
  <c r="E38" i="84"/>
  <c r="E7" i="84"/>
  <c r="AW10" i="14"/>
  <c r="AW11" i="14"/>
  <c r="AW12" i="14"/>
  <c r="AW13" i="14"/>
  <c r="AW14" i="14"/>
  <c r="AW15" i="14"/>
  <c r="AW16" i="14"/>
  <c r="AW17" i="14"/>
  <c r="AW18" i="14"/>
  <c r="AW19" i="14"/>
  <c r="AW20" i="14"/>
  <c r="AW21" i="14"/>
  <c r="AW22" i="14"/>
  <c r="AW23" i="14"/>
  <c r="AW24" i="14"/>
  <c r="AW25" i="14"/>
  <c r="AW26" i="14"/>
  <c r="AW27" i="14"/>
  <c r="AW28" i="14"/>
  <c r="AW29" i="14"/>
  <c r="AW30" i="14"/>
  <c r="AW31" i="14"/>
  <c r="AW32" i="14"/>
  <c r="AW33" i="14"/>
  <c r="AW34" i="14"/>
  <c r="AW35" i="14"/>
  <c r="AW36" i="14"/>
  <c r="AW37" i="14"/>
  <c r="AW38" i="14"/>
  <c r="AW39" i="14"/>
  <c r="AW40" i="14"/>
  <c r="AW9" i="14"/>
  <c r="AV10" i="14"/>
  <c r="AX10" i="14" s="1"/>
  <c r="AV11" i="14"/>
  <c r="AX11" i="14" s="1"/>
  <c r="AV12" i="14"/>
  <c r="AX12" i="14" s="1"/>
  <c r="AV13" i="14"/>
  <c r="AX13" i="14" s="1"/>
  <c r="AV14" i="14"/>
  <c r="AX14" i="14" s="1"/>
  <c r="AV15" i="14"/>
  <c r="AX15" i="14" s="1"/>
  <c r="AV16" i="14"/>
  <c r="AX16" i="14" s="1"/>
  <c r="AV17" i="14"/>
  <c r="AX17" i="14" s="1"/>
  <c r="AV18" i="14"/>
  <c r="AX18" i="14" s="1"/>
  <c r="AV19" i="14"/>
  <c r="AX19" i="14" s="1"/>
  <c r="AV20" i="14"/>
  <c r="AX20" i="14" s="1"/>
  <c r="AV21" i="14"/>
  <c r="AX21" i="14" s="1"/>
  <c r="AV22" i="14"/>
  <c r="AX22" i="14" s="1"/>
  <c r="AV23" i="14"/>
  <c r="AX23" i="14" s="1"/>
  <c r="AV24" i="14"/>
  <c r="AX24" i="14" s="1"/>
  <c r="AV25" i="14"/>
  <c r="AX25" i="14" s="1"/>
  <c r="AV26" i="14"/>
  <c r="AX26" i="14" s="1"/>
  <c r="AV27" i="14"/>
  <c r="AX27" i="14" s="1"/>
  <c r="AV28" i="14"/>
  <c r="AX28" i="14" s="1"/>
  <c r="AV29" i="14"/>
  <c r="AX29" i="14" s="1"/>
  <c r="AV30" i="14"/>
  <c r="AX30" i="14" s="1"/>
  <c r="AV31" i="14"/>
  <c r="AX31" i="14" s="1"/>
  <c r="AV32" i="14"/>
  <c r="AX32" i="14" s="1"/>
  <c r="AV33" i="14"/>
  <c r="AX33" i="14" s="1"/>
  <c r="AV34" i="14"/>
  <c r="AX34" i="14" s="1"/>
  <c r="AV35" i="14"/>
  <c r="AX35" i="14" s="1"/>
  <c r="AV36" i="14"/>
  <c r="AX36" i="14" s="1"/>
  <c r="AV37" i="14"/>
  <c r="AX37" i="14" s="1"/>
  <c r="AV38" i="14"/>
  <c r="AX38" i="14" s="1"/>
  <c r="AV39" i="14"/>
  <c r="AX39" i="14" s="1"/>
  <c r="AV40" i="14"/>
  <c r="AX40" i="14" s="1"/>
  <c r="AV9" i="14"/>
  <c r="AX9" i="14" s="1"/>
  <c r="F6" i="34" s="1"/>
  <c r="E7" i="88"/>
  <c r="F7" i="88" s="1"/>
  <c r="F15" i="84" l="1"/>
  <c r="K14" i="34" s="1"/>
  <c r="J14" i="34"/>
  <c r="F15" i="88"/>
  <c r="I14" i="35" s="1"/>
  <c r="C14" i="35" s="1"/>
  <c r="F13" i="151" s="1"/>
  <c r="H14" i="35"/>
  <c r="H15" i="85"/>
  <c r="M14" i="34" s="1"/>
  <c r="L14" i="34"/>
  <c r="AY37" i="14"/>
  <c r="G34" i="34" s="1"/>
  <c r="C34" i="34" s="1"/>
  <c r="F34" i="34"/>
  <c r="AY29" i="14"/>
  <c r="G26" i="34" s="1"/>
  <c r="C26" i="34" s="1"/>
  <c r="F26" i="34"/>
  <c r="AY13" i="14"/>
  <c r="G10" i="34" s="1"/>
  <c r="C10" i="34" s="1"/>
  <c r="F10" i="34"/>
  <c r="AY40" i="14"/>
  <c r="G37" i="34" s="1"/>
  <c r="C37" i="34" s="1"/>
  <c r="F37" i="34"/>
  <c r="AY32" i="14"/>
  <c r="G29" i="34" s="1"/>
  <c r="C29" i="34" s="1"/>
  <c r="F29" i="34"/>
  <c r="AY20" i="14"/>
  <c r="G17" i="34" s="1"/>
  <c r="C17" i="34" s="1"/>
  <c r="F17" i="34"/>
  <c r="AY39" i="14"/>
  <c r="G36" i="34" s="1"/>
  <c r="C36" i="34" s="1"/>
  <c r="F36" i="34"/>
  <c r="AY35" i="14"/>
  <c r="G32" i="34" s="1"/>
  <c r="C32" i="34" s="1"/>
  <c r="F32" i="34"/>
  <c r="AY31" i="14"/>
  <c r="G28" i="34" s="1"/>
  <c r="C28" i="34" s="1"/>
  <c r="F28" i="34"/>
  <c r="AY27" i="14"/>
  <c r="G24" i="34" s="1"/>
  <c r="C24" i="34" s="1"/>
  <c r="F24" i="34"/>
  <c r="AY23" i="14"/>
  <c r="G20" i="34" s="1"/>
  <c r="C20" i="34" s="1"/>
  <c r="F20" i="34"/>
  <c r="AY19" i="14"/>
  <c r="G16" i="34" s="1"/>
  <c r="C16" i="34" s="1"/>
  <c r="F16" i="34"/>
  <c r="AY15" i="14"/>
  <c r="G12" i="34" s="1"/>
  <c r="C12" i="34" s="1"/>
  <c r="F12" i="34"/>
  <c r="AY11" i="14"/>
  <c r="G8" i="34" s="1"/>
  <c r="C8" i="34" s="1"/>
  <c r="F8" i="34"/>
  <c r="AY33" i="14"/>
  <c r="G30" i="34" s="1"/>
  <c r="C30" i="34" s="1"/>
  <c r="F30" i="34"/>
  <c r="AY25" i="14"/>
  <c r="G22" i="34" s="1"/>
  <c r="C22" i="34" s="1"/>
  <c r="F22" i="34"/>
  <c r="AY17" i="14"/>
  <c r="G14" i="34" s="1"/>
  <c r="F14" i="34"/>
  <c r="AY36" i="14"/>
  <c r="G33" i="34" s="1"/>
  <c r="C33" i="34" s="1"/>
  <c r="F33" i="34"/>
  <c r="AY28" i="14"/>
  <c r="G25" i="34" s="1"/>
  <c r="C25" i="34" s="1"/>
  <c r="F25" i="34"/>
  <c r="AY24" i="14"/>
  <c r="G21" i="34" s="1"/>
  <c r="C21" i="34" s="1"/>
  <c r="F21" i="34"/>
  <c r="AY16" i="14"/>
  <c r="G13" i="34" s="1"/>
  <c r="C13" i="34" s="1"/>
  <c r="F13" i="34"/>
  <c r="AY38" i="14"/>
  <c r="G35" i="34" s="1"/>
  <c r="C35" i="34" s="1"/>
  <c r="F35" i="34"/>
  <c r="AY34" i="14"/>
  <c r="G31" i="34" s="1"/>
  <c r="C31" i="34" s="1"/>
  <c r="F31" i="34"/>
  <c r="AY30" i="14"/>
  <c r="G27" i="34" s="1"/>
  <c r="C27" i="34" s="1"/>
  <c r="F27" i="34"/>
  <c r="AY26" i="14"/>
  <c r="G23" i="34" s="1"/>
  <c r="C23" i="34" s="1"/>
  <c r="F23" i="34"/>
  <c r="AY22" i="14"/>
  <c r="G19" i="34" s="1"/>
  <c r="C19" i="34" s="1"/>
  <c r="F19" i="34"/>
  <c r="AY18" i="14"/>
  <c r="G15" i="34" s="1"/>
  <c r="C15" i="34" s="1"/>
  <c r="F15" i="34"/>
  <c r="AY14" i="14"/>
  <c r="G11" i="34" s="1"/>
  <c r="C11" i="34" s="1"/>
  <c r="F11" i="34"/>
  <c r="AY10" i="14"/>
  <c r="G7" i="34" s="1"/>
  <c r="C7" i="34" s="1"/>
  <c r="F7" i="34"/>
  <c r="AY12" i="14"/>
  <c r="G9" i="34" s="1"/>
  <c r="C9" i="34" s="1"/>
  <c r="F9" i="34"/>
  <c r="AY21" i="14"/>
  <c r="G18" i="34" s="1"/>
  <c r="C18" i="34" s="1"/>
  <c r="F18" i="34"/>
  <c r="F30" i="88"/>
  <c r="I29" i="35" s="1"/>
  <c r="C29" i="35" s="1"/>
  <c r="F28" i="151" s="1"/>
  <c r="H29" i="35"/>
  <c r="M7" i="36"/>
  <c r="F7" i="84"/>
  <c r="AY9" i="14"/>
  <c r="G6" i="34" s="1"/>
  <c r="C6" i="34" s="1"/>
  <c r="E36" i="151" l="1"/>
  <c r="D36" i="151" s="1"/>
  <c r="E36" i="158"/>
  <c r="D36" i="158" s="1"/>
  <c r="E36" i="160"/>
  <c r="D36" i="160" s="1"/>
  <c r="E36" i="159"/>
  <c r="D36" i="159" s="1"/>
  <c r="E17" i="151"/>
  <c r="D17" i="151" s="1"/>
  <c r="E15" i="158"/>
  <c r="D15" i="158" s="1"/>
  <c r="E17" i="159"/>
  <c r="D17" i="159" s="1"/>
  <c r="E17" i="160"/>
  <c r="D17" i="160" s="1"/>
  <c r="E6" i="151"/>
  <c r="D6" i="151" s="1"/>
  <c r="E6" i="158"/>
  <c r="D6" i="158" s="1"/>
  <c r="E24" i="160"/>
  <c r="D24" i="160" s="1"/>
  <c r="E6" i="159"/>
  <c r="D6" i="159" s="1"/>
  <c r="E14" i="151"/>
  <c r="D14" i="151" s="1"/>
  <c r="E14" i="158"/>
  <c r="D14" i="158" s="1"/>
  <c r="E14" i="160"/>
  <c r="D14" i="160" s="1"/>
  <c r="E10" i="159"/>
  <c r="D10" i="159" s="1"/>
  <c r="E22" i="151"/>
  <c r="D22" i="151" s="1"/>
  <c r="E22" i="158"/>
  <c r="D22" i="158" s="1"/>
  <c r="E22" i="160"/>
  <c r="D22" i="160" s="1"/>
  <c r="E21" i="159"/>
  <c r="D21" i="159" s="1"/>
  <c r="E30" i="151"/>
  <c r="D30" i="151" s="1"/>
  <c r="E30" i="160"/>
  <c r="D30" i="160" s="1"/>
  <c r="E29" i="159"/>
  <c r="D29" i="159" s="1"/>
  <c r="E30" i="158"/>
  <c r="D30" i="158" s="1"/>
  <c r="E12" i="151"/>
  <c r="D12" i="151" s="1"/>
  <c r="E12" i="160"/>
  <c r="D12" i="160" s="1"/>
  <c r="E12" i="159"/>
  <c r="D12" i="159" s="1"/>
  <c r="E12" i="158"/>
  <c r="D12" i="158" s="1"/>
  <c r="E24" i="151"/>
  <c r="D24" i="151" s="1"/>
  <c r="E18" i="160"/>
  <c r="D18" i="160" s="1"/>
  <c r="E24" i="158"/>
  <c r="D24" i="158" s="1"/>
  <c r="E24" i="159"/>
  <c r="D24" i="159" s="1"/>
  <c r="E29" i="151"/>
  <c r="D29" i="151" s="1"/>
  <c r="E29" i="158"/>
  <c r="D29" i="158" s="1"/>
  <c r="E29" i="160"/>
  <c r="D29" i="160" s="1"/>
  <c r="E14" i="159"/>
  <c r="D14" i="159" s="1"/>
  <c r="E11" i="151"/>
  <c r="D11" i="151" s="1"/>
  <c r="E11" i="159"/>
  <c r="D11" i="159" s="1"/>
  <c r="E13" i="158"/>
  <c r="D13" i="158" s="1"/>
  <c r="E11" i="160"/>
  <c r="D11" i="160" s="1"/>
  <c r="E19" i="151"/>
  <c r="D19" i="151" s="1"/>
  <c r="E19" i="158"/>
  <c r="D19" i="158" s="1"/>
  <c r="E19" i="160"/>
  <c r="D19" i="160" s="1"/>
  <c r="E20" i="159"/>
  <c r="D20" i="159" s="1"/>
  <c r="E27" i="151"/>
  <c r="D27" i="151" s="1"/>
  <c r="E32" i="159"/>
  <c r="D32" i="159" s="1"/>
  <c r="E27" i="160"/>
  <c r="D27" i="160" s="1"/>
  <c r="E27" i="158"/>
  <c r="D27" i="158" s="1"/>
  <c r="E35" i="151"/>
  <c r="D35" i="151" s="1"/>
  <c r="E27" i="159"/>
  <c r="D27" i="159" s="1"/>
  <c r="E35" i="158"/>
  <c r="D35" i="158" s="1"/>
  <c r="E35" i="160"/>
  <c r="D35" i="160" s="1"/>
  <c r="E28" i="151"/>
  <c r="E28" i="159"/>
  <c r="D28" i="159" s="1"/>
  <c r="E28" i="160"/>
  <c r="D28" i="160" s="1"/>
  <c r="E11" i="158"/>
  <c r="D11" i="158" s="1"/>
  <c r="E9" i="151"/>
  <c r="D9" i="151" s="1"/>
  <c r="E19" i="159"/>
  <c r="D19" i="159" s="1"/>
  <c r="E9" i="158"/>
  <c r="D9" i="158" s="1"/>
  <c r="E9" i="160"/>
  <c r="D9" i="160" s="1"/>
  <c r="E33" i="151"/>
  <c r="D33" i="151" s="1"/>
  <c r="E33" i="158"/>
  <c r="D33" i="158" s="1"/>
  <c r="E33" i="160"/>
  <c r="D33" i="160" s="1"/>
  <c r="E22" i="159"/>
  <c r="D22" i="159" s="1"/>
  <c r="E5" i="151"/>
  <c r="D5" i="151" s="1"/>
  <c r="E7" i="160"/>
  <c r="D7" i="160" s="1"/>
  <c r="E5" i="159"/>
  <c r="D5" i="159" s="1"/>
  <c r="E5" i="158"/>
  <c r="D5" i="158" s="1"/>
  <c r="E8" i="151"/>
  <c r="D8" i="151" s="1"/>
  <c r="E8" i="158"/>
  <c r="D8" i="158" s="1"/>
  <c r="E8" i="160"/>
  <c r="D8" i="160" s="1"/>
  <c r="E8" i="159"/>
  <c r="D8" i="159" s="1"/>
  <c r="E10" i="151"/>
  <c r="D10" i="151" s="1"/>
  <c r="E9" i="159"/>
  <c r="D9" i="159" s="1"/>
  <c r="E10" i="160"/>
  <c r="D10" i="160" s="1"/>
  <c r="E10" i="158"/>
  <c r="D10" i="158" s="1"/>
  <c r="E18" i="151"/>
  <c r="D18" i="151" s="1"/>
  <c r="E18" i="159"/>
  <c r="D18" i="159" s="1"/>
  <c r="E18" i="158"/>
  <c r="D18" i="158" s="1"/>
  <c r="E6" i="160"/>
  <c r="D6" i="160" s="1"/>
  <c r="E26" i="151"/>
  <c r="D26" i="151" s="1"/>
  <c r="E26" i="160"/>
  <c r="D26" i="160" s="1"/>
  <c r="E26" i="158"/>
  <c r="D26" i="158" s="1"/>
  <c r="E26" i="159"/>
  <c r="D26" i="159" s="1"/>
  <c r="E34" i="151"/>
  <c r="D34" i="151" s="1"/>
  <c r="E34" i="159"/>
  <c r="D34" i="159" s="1"/>
  <c r="E34" i="158"/>
  <c r="D34" i="158" s="1"/>
  <c r="E34" i="160"/>
  <c r="D34" i="160" s="1"/>
  <c r="E20" i="151"/>
  <c r="D20" i="151" s="1"/>
  <c r="E33" i="159"/>
  <c r="D33" i="159" s="1"/>
  <c r="E20" i="158"/>
  <c r="D20" i="158" s="1"/>
  <c r="E20" i="160"/>
  <c r="D20" i="160" s="1"/>
  <c r="E32" i="151"/>
  <c r="D32" i="151" s="1"/>
  <c r="E35" i="159"/>
  <c r="D35" i="159" s="1"/>
  <c r="E32" i="158"/>
  <c r="D32" i="158" s="1"/>
  <c r="E32" i="160"/>
  <c r="D32" i="160" s="1"/>
  <c r="E21" i="151"/>
  <c r="D21" i="151" s="1"/>
  <c r="E21" i="158"/>
  <c r="D21" i="158" s="1"/>
  <c r="E21" i="160"/>
  <c r="D21" i="160" s="1"/>
  <c r="E30" i="159"/>
  <c r="D30" i="159" s="1"/>
  <c r="E7" i="151"/>
  <c r="D7" i="151" s="1"/>
  <c r="E23" i="160"/>
  <c r="D23" i="160" s="1"/>
  <c r="E7" i="159"/>
  <c r="D7" i="159" s="1"/>
  <c r="E7" i="158"/>
  <c r="D7" i="158" s="1"/>
  <c r="E15" i="151"/>
  <c r="D15" i="151" s="1"/>
  <c r="E28" i="158"/>
  <c r="D28" i="158" s="1"/>
  <c r="E15" i="160"/>
  <c r="D15" i="160" s="1"/>
  <c r="E15" i="159"/>
  <c r="D15" i="159" s="1"/>
  <c r="E23" i="151"/>
  <c r="D23" i="151" s="1"/>
  <c r="E5" i="160"/>
  <c r="D5" i="160" s="1"/>
  <c r="E23" i="159"/>
  <c r="D23" i="159" s="1"/>
  <c r="E23" i="158"/>
  <c r="D23" i="158" s="1"/>
  <c r="E31" i="151"/>
  <c r="D31" i="151" s="1"/>
  <c r="E31" i="160"/>
  <c r="D31" i="160" s="1"/>
  <c r="E31" i="159"/>
  <c r="D31" i="159" s="1"/>
  <c r="E31" i="158"/>
  <c r="D31" i="158" s="1"/>
  <c r="E16" i="151"/>
  <c r="D16" i="151" s="1"/>
  <c r="E16" i="159"/>
  <c r="D16" i="159" s="1"/>
  <c r="E16" i="160"/>
  <c r="D16" i="160" s="1"/>
  <c r="E16" i="158"/>
  <c r="D16" i="158" s="1"/>
  <c r="E25" i="151"/>
  <c r="D25" i="151" s="1"/>
  <c r="E25" i="159"/>
  <c r="D25" i="159" s="1"/>
  <c r="E25" i="160"/>
  <c r="D25" i="160" s="1"/>
  <c r="E25" i="158"/>
  <c r="D25" i="158" s="1"/>
  <c r="C14" i="34"/>
  <c r="D28" i="151"/>
  <c r="E13" i="151" l="1"/>
  <c r="D13" i="151" s="1"/>
  <c r="E13" i="160"/>
  <c r="D13" i="160" s="1"/>
  <c r="E13" i="159"/>
  <c r="D13" i="159" s="1"/>
  <c r="E17" i="158"/>
  <c r="D17" i="158" s="1"/>
</calcChain>
</file>

<file path=xl/sharedStrings.xml><?xml version="1.0" encoding="utf-8"?>
<sst xmlns="http://schemas.openxmlformats.org/spreadsheetml/2006/main" count="2537" uniqueCount="285">
  <si>
    <t>Код ГРБС</t>
  </si>
  <si>
    <t>Наименование ГРБС</t>
  </si>
  <si>
    <t>Министерство здравоохранения Пермского края</t>
  </si>
  <si>
    <t>Государственная ветеринарная инспекция Пермского края</t>
  </si>
  <si>
    <t>Министерство социального развития Пермского края</t>
  </si>
  <si>
    <t>Министерство финансов Пермского края</t>
  </si>
  <si>
    <t>Аппарат Правительства Пермского края</t>
  </si>
  <si>
    <t>Комитет записи актов гражданского состояния Пермского края</t>
  </si>
  <si>
    <t>Администрация губернатора Пермского края</t>
  </si>
  <si>
    <t>Агентство по делам архивов Пермского края</t>
  </si>
  <si>
    <t>Единица измерения</t>
  </si>
  <si>
    <t>Источник информации</t>
  </si>
  <si>
    <t>Установленный срок для представления показателей (информации)</t>
  </si>
  <si>
    <t>да/нет                                   соответствие установленным требованиям</t>
  </si>
  <si>
    <t>ед.</t>
  </si>
  <si>
    <t>Количество государственных автономных и бюджетных учреждений, подведомственных ГРБС</t>
  </si>
  <si>
    <t>Количество государственных автономных и бюджетных учреждений, подведомственных ГРБС, для которых план финансово-хозяйственной деятельности утвержден в установленный срок</t>
  </si>
  <si>
    <t>Оценка</t>
  </si>
  <si>
    <t>%</t>
  </si>
  <si>
    <t>Доля государственных учреждений, подведомственных ГРБС, для которых план финансово-хозяйственной деятельности  утвержден в установленный срок, от общего количества подведомственных ГРБС государственных бюджетных и автономных учреждений</t>
  </si>
  <si>
    <t>Доля показателей (информации) для формирования расходов бюджета, представленных ГРБС в установленный срок, от общего количества показателей (информации), необходимых к представлению</t>
  </si>
  <si>
    <t>балл</t>
  </si>
  <si>
    <t>расчет</t>
  </si>
  <si>
    <t xml:space="preserve">Оценка </t>
  </si>
  <si>
    <t>Отчетный период</t>
  </si>
  <si>
    <t>Фактическая дата представления информации</t>
  </si>
  <si>
    <t>Количество показателей, необходимых к представлению</t>
  </si>
  <si>
    <t>Количество показателей, представленных в установленный срок</t>
  </si>
  <si>
    <t>Количество показателей, представленных в соответствии с установленными требованиями</t>
  </si>
  <si>
    <t>Вес показателя  в группе, %</t>
  </si>
  <si>
    <t>Значение, %</t>
  </si>
  <si>
    <t>Оценка, балл</t>
  </si>
  <si>
    <t>Оценка  показателей группы 1 "Участие в работе по подготовке проекта бюджета"</t>
  </si>
  <si>
    <t>Первая версия реестра расходных обязательств, сформированного в программном комплексе по формированию бюджета Пермского края</t>
  </si>
  <si>
    <t>Министерство территориального развития Пермского края</t>
  </si>
  <si>
    <t>Министерство природных ресурсов, лесного хозяйства и экологии Пермского края</t>
  </si>
  <si>
    <t>833</t>
  </si>
  <si>
    <t>Министерство сельского хозяйства и продовольствия Пермского края</t>
  </si>
  <si>
    <t>844</t>
  </si>
  <si>
    <t>Министерство по делам Коми-Пермяцкого округа Пермского края</t>
  </si>
  <si>
    <t>Доля расходных обязательств Пермского края, исполняемых ГРБС Пермского края, по которым корректно заполнены все графы реестра расходных обязательств Пермского края в программном комплексе для формирования бюджета Пермского края, от общего количества расходных обязательств ГРБС Пермского края</t>
  </si>
  <si>
    <t>Количество расходных обязательств исполняемых ГРБС Пермского края (кодов целевых статей классификации расходов), по которым корректно заполнены все графы реестра расходных обязательств Пермского края в программном комплексе для формирования бюджета Пермского края</t>
  </si>
  <si>
    <t>Количество расходных обязательств Пермского края исполняемых ГРБС Пермского края (кодов целевых статей классификации расходов)</t>
  </si>
  <si>
    <t>Министерство образования и науки Пермского края</t>
  </si>
  <si>
    <t>Инспекция государственного жилищного надзора  Пермского края</t>
  </si>
  <si>
    <t>Инспекция государственного технического надзора  Пермского края</t>
  </si>
  <si>
    <t>Агентство по делам юстиции и мировых судей Пермского края</t>
  </si>
  <si>
    <t>836</t>
  </si>
  <si>
    <t>Министерство информационного развития и связи Пермского края</t>
  </si>
  <si>
    <t>Министерство транспорта Пермского края</t>
  </si>
  <si>
    <t>Министерство промышленности, предпринимательства 
и торговли Пермского края</t>
  </si>
  <si>
    <t>Министерство по регулированию контрактной системы 
в сфере закупок Пермского края</t>
  </si>
  <si>
    <t>Вес показателя в группе, %</t>
  </si>
  <si>
    <t>Министерство культуры Пермского края</t>
  </si>
  <si>
    <t>Государственная инспекция  по экологии и природопользованию Пермского края</t>
  </si>
  <si>
    <t>818</t>
  </si>
  <si>
    <t>Инспекция государственного строительного надзора Пермского края</t>
  </si>
  <si>
    <t>826</t>
  </si>
  <si>
    <t>Государственная инспекция по охране объектов культурного наследия Пермского края</t>
  </si>
  <si>
    <t>Министерство экономического развития и инвестиций Пермского края</t>
  </si>
  <si>
    <t>Министерство территориальной безопасности Пермского края</t>
  </si>
  <si>
    <t>864</t>
  </si>
  <si>
    <t>0</t>
  </si>
  <si>
    <t>1</t>
  </si>
  <si>
    <t>23</t>
  </si>
  <si>
    <t>24</t>
  </si>
  <si>
    <t>Министерство тарифного регулирования и энергетики Пермсого края</t>
  </si>
  <si>
    <t>847</t>
  </si>
  <si>
    <t>Министерство жилищно-коммунального хозяйства и благоустройства Пермского края</t>
  </si>
  <si>
    <t>860</t>
  </si>
  <si>
    <t>Агентство по туризму и молодежной политике Пермского края</t>
  </si>
  <si>
    <t>Министерство физической культуры и спорта Пермского края</t>
  </si>
  <si>
    <t>25</t>
  </si>
  <si>
    <t>26</t>
  </si>
  <si>
    <t>27</t>
  </si>
  <si>
    <t>Расчет и оценка показателя 1.1 "Своевременность, полнота и качество информации, представленной ГРБС Пермского края, для формирования налоговых и неналоговых доходов бюджета, в том числе в программном комплексе для формирования бюджета Пермского края"</t>
  </si>
  <si>
    <t>Министерство по  управлению имуществом и градостроительной деятельности Пермского края</t>
  </si>
  <si>
    <t>Министерство строительства Пермского края</t>
  </si>
  <si>
    <t>распоряжение губернатора Пермского края от 10.06.2019 № 89-р, приказ МФ ПК от 18.06.2018 № СЭД-39-01-22-188</t>
  </si>
  <si>
    <t xml:space="preserve">Количество показателей и (или) расчетов прогноза поступлений налоговых и неналоговых доходов, необходимых к представлению ГРБС Пермского края </t>
  </si>
  <si>
    <t>Количество представленных ГРБС в установленный срок показателей и (или) расчетов прогноза поступлений налоговых и неналоговых доходов</t>
  </si>
  <si>
    <t>Доля показателей и(или) расчетов прогноза поступлений налоговых и неналоговых доходов, представленных ГРБС Пермского края в МФ ПК в установленный срок, от общего количества показателей, необходимых к представлению ГРБС Пермского края</t>
  </si>
  <si>
    <t>ПК "АЦК-Планирование", письма ГРБС Пермского края, СЭД ПК</t>
  </si>
  <si>
    <t>Доля показателей и(или) расчетов прогноза поступлений налоговых и неналоговых доходов, представленных ГРБС Пермского края в МФ ПК, соответствующих требованиям, установленным Методикой прогнозирования поступлений доходов, от общего количества показателей, необходимых к представлению ГРБС Пермского края</t>
  </si>
  <si>
    <t>Количество представленных ГРБС Пермского края показателей и (или) расчетов прогноза поступлений налоговых и неналоговых доходов, соответствующих требованиям, установленным Методикой прогнозирования поступлений доходов</t>
  </si>
  <si>
    <t>Доля показателей и (или) расчетов прогноза поступлений налоговых и неналоговых доходов, представленных ГРБС Пермского края в МФ ПК в установленный срок  и соответствующих требованиям, установленным Методикой прогнозирования поступлений доходов, от общего количества показателей, необходимых к представлению ГРБС Пермского края</t>
  </si>
  <si>
    <t>Расчет и оценка показателя 1.2 "Своевременность, полнота и качество информации, представленной ГРБС Пермского края для формирования расходов бюджета, в том числе в программном комплексе для формирования бюджета Пермского края"</t>
  </si>
  <si>
    <t xml:space="preserve">Пункт 1 Плана, утв. распоряженияем ГПК от 10.06.2019 № 89-р. Представление в МФ ПК Сценарных условий для формирования вариантов развития экономики Пермского края и основных показателей прогноза социально-экономического развития Пермского края на период до 2022 года </t>
  </si>
  <si>
    <t xml:space="preserve">Пункт 7 Плана, утв. распоряжением ГПК от 10.06.2019 № 89-р. Представление в МФ ПК уточненного проекта Сценарных условий для формирования вариантов развития экономики Пермского края и основных показателей прогноза социально-экономического развития Пермского края на период до 2022 года </t>
  </si>
  <si>
    <t>Пункт 1.5 Перечня, утв. приказом МФ ПК от 18.06.2019 № СЭД-39-01-22-188. Представление в МФ ПК утв.плана мероприятий Пермского края в сфере ИКТ на очередной финансовый год и плановый период</t>
  </si>
  <si>
    <t>Письма ГРБС Пермского края, СЭД ПК</t>
  </si>
  <si>
    <t>Письма ГРБС ПК, СЭД ПК, правовые акты ПК</t>
  </si>
  <si>
    <t>Пункт 2.1 Перечня, утв. приказом МФ ПК от 18.06.2019 № СЭД-39-01-22-188. Представление в МФ ПК предложений по внесению изменений в рег.перечень (классификатор) государственных (муниципальных) услуг и работ ПК</t>
  </si>
  <si>
    <t>Пункт 2.9 Перечня, утв. приказом МФ ПК от 18.06.2019 № СЭД-39-01-22-188. Представление в МФ ПК предложений с соответствующими обоснованиями по изменению Методики планирования бюджетных ассигнований Пермского края</t>
  </si>
  <si>
    <t>Письма ГРБС ПК, СЭД ПК, Методика планирования бюджетных ассигнований ПК, правовые акты ПК</t>
  </si>
  <si>
    <t>Пункт 2.10 Перечня, утв. приказом МФ ПК от 18.06.2019 № СЭД-39-01-22-188. Представление в МФ ПК согласованных с зам.ПППК (руководителями ОГВ ПК) предложений для подготовки проекта ПППК об утверждении расчетных показателей по расходам бюджета ПК
на обеспечение деятельности казенных учреждений и на предоставление МБТ</t>
  </si>
  <si>
    <t>Пункт 3.1 Перечня, утв. приказом МФ ПК от 18.06.2019 № СЭД-39-01-22-188. Представление в МФ ПК исходных данных для расчета корректирующих коэффициентов, отражающих местные особенности и влияющих на стоимость предоставляемых муниципальных услуг</t>
  </si>
  <si>
    <t>Пункт 4.3 Перечня, утв. приказом МФ ПК от 18.06.2019 № СЭД-39-01-22-188. Представление в МФ ПК предложений об индексации в 2020-2022 годах:
денежного содержания гос.служащих ПК;
мат.расходов на содержание работников в ОГВ ПК;
з/п работникам гос.краевых учреждений и муниципальных учреждений, финансируемых из бюджета ПК, стипендий</t>
  </si>
  <si>
    <t>Пункт 4.4 Перечня, утв. приказом МФ ПК от 18.06.2019 № СЭД-39-01-22-188.  Представление в МФ ПК информации по проекту бюджета Пермского края на 2020-2022 годы в соответствии с пунктом 2.1 приложения 4</t>
  </si>
  <si>
    <t>Пункт 4.4 Перечня, утв. приказом МФ ПК от 18.06.2019 № СЭД-39-01-22-188.  Представление в МФ ПК информации по проекту бюджета Пермского края на 2020-2022 годы в соответствии с пунктами 2.2, 2.3 приложения 4</t>
  </si>
  <si>
    <t>Пункт 4.4 Перечня, утв. приказом МФ ПК от 18.06.2019 № СЭД-39-01-22-188.  Представление в МФ ПК информации по проекту бюджета Пермского края на 2020-2022 годы в соответствии с пунктами 2.4, 2.5, 2.7 приложения 4</t>
  </si>
  <si>
    <t>Пункт 4.4 Перечня, утв. приказом МФ ПК от 18.06.2019 № СЭД-39-01-22-188.  Представление в МФ ПК информации по проекту бюджета Пермского края на 2020-2022 годы в соответствии с пунктом 3 приложения 4</t>
  </si>
  <si>
    <t>Пункт 4.4 Перечня, утв. приказом МФ ПК от 18.06.2019 № СЭД-39-01-22-188.  Представление в МФ ПК информации по проекту бюджета Пермского края на 2020-2022 годы в соответствии с пунктом 4 приложения 4</t>
  </si>
  <si>
    <t>Пункт 4.4 Перечня, утв. приказом МФ ПК от 18.06.2019 № СЭД-39-01-22-188.  Представление в МФ ПК информации по проекту бюджета Пермского края на 2020-2022 годы в соответствии с пунктом 5.1 приложения 4</t>
  </si>
  <si>
    <t>Пункт 4.5 Перечня, утв. приказом МФ ПК от 18.06.2019 № СЭД-39-01-22-188.  Представление в МФ ПК информации по проекту бюджета Пермского края на 2020-2022 годы в соответствии с пунктом 1 приложения 6</t>
  </si>
  <si>
    <t>Пункт 4.5 Перечня, утв. приказом МФ ПК от 18.06.2019 № СЭД-39-01-22-188.  Представление в МФ ПК информации по проекту бюджета Пермского края на 2020-2022 годы в соответствии с пунктом 3.2 приложения 6</t>
  </si>
  <si>
    <t>Пункт 4.5 Перечня, утв. приказом МФ ПК от 18.06.2019 № СЭД-39-01-22-188.  Представление в МФ ПК информации по проекту бюджета Пермского края на 2020-2022 годы в соответствии с пунктом 3.3 приложения 6</t>
  </si>
  <si>
    <t>Пункт 4.5 Перечня, утв. приказом МФ ПК от 18.06.2019 № СЭД-39-01-22-188.  Представление в МФ ПК информации по проекту бюджета Пермского края на 2020-2022 годы в соответствии с пунктами 3.4, 3.5, 3.6, 3.7, 3.8, 3.9 приложения 6</t>
  </si>
  <si>
    <t>Пункт 4.6 Перечня, утв. приказом МФ ПК от 18.06.2019 № СЭД-39-01-22-188.  Представление в МФ ПК корр.коэфициентов, отражающих местные особенности и влияющих на стоимость предоставляемых муниципальных услуг, рассчитанных с учетом согласования исходных данных с ОМСУ</t>
  </si>
  <si>
    <t>Пункт 4.9 Перечня, утв. приказом МФ ПК от 18.06.2019 № СЭД-39-01-22-188.  Расчет расходов бюджета ПК в программном продукте "АЦК-Планирование", распределенных по ГП ПК и непрограммным мероприятиям в разрезе ОГВ ПК по бюджетной классификации расходов</t>
  </si>
  <si>
    <t>ПК "АЦК-Планирование", письма ГРБС ПК, СЭД ПК, Методика планирования бюджетных ассигнований ПК, правовые акты ПК</t>
  </si>
  <si>
    <t>Пункт 4.5 Перечня, утв. приказом МФ ПК от 18.06.2019 № СЭД-39-01-22-188.  Представление в МФ ПК информации по проекту бюджета Пермского края на 2020-2022 годы в соответствии с пунктом 2 приложения 6</t>
  </si>
  <si>
    <t>Доля показателей (информации) для формирования расходов бюджета, соответствующих установленным требованиям от общего количества показателей (информации), необходимых к представлению</t>
  </si>
  <si>
    <t>Доля показателей (информации) для формирования расходов бюджета, представленных ГРБС Пермского края в установленный срок и соответствующих установленным требованиям, от общего количества показателей (информации), необходимых к представлению</t>
  </si>
  <si>
    <t>2а</t>
  </si>
  <si>
    <t>2б</t>
  </si>
  <si>
    <t>3а</t>
  </si>
  <si>
    <t>3б</t>
  </si>
  <si>
    <t>4а</t>
  </si>
  <si>
    <t>4б</t>
  </si>
  <si>
    <t>5а</t>
  </si>
  <si>
    <t>5б</t>
  </si>
  <si>
    <t>6а</t>
  </si>
  <si>
    <t>6б</t>
  </si>
  <si>
    <t>7а</t>
  </si>
  <si>
    <t>7б</t>
  </si>
  <si>
    <t>8а</t>
  </si>
  <si>
    <t>8б</t>
  </si>
  <si>
    <t>9а</t>
  </si>
  <si>
    <t>9б</t>
  </si>
  <si>
    <t>10а</t>
  </si>
  <si>
    <t>10б</t>
  </si>
  <si>
    <t>11а</t>
  </si>
  <si>
    <t>11б</t>
  </si>
  <si>
    <t>12а</t>
  </si>
  <si>
    <t>12б</t>
  </si>
  <si>
    <t>13а</t>
  </si>
  <si>
    <t>13б</t>
  </si>
  <si>
    <t>14а</t>
  </si>
  <si>
    <t>14б</t>
  </si>
  <si>
    <t>15а</t>
  </si>
  <si>
    <t>15б</t>
  </si>
  <si>
    <t>16а</t>
  </si>
  <si>
    <t>16б</t>
  </si>
  <si>
    <t>17а</t>
  </si>
  <si>
    <t>17б</t>
  </si>
  <si>
    <t>18а</t>
  </si>
  <si>
    <t>18б</t>
  </si>
  <si>
    <t>19а</t>
  </si>
  <si>
    <t>19б</t>
  </si>
  <si>
    <t>20а</t>
  </si>
  <si>
    <t>20б</t>
  </si>
  <si>
    <t>21а</t>
  </si>
  <si>
    <t>21б</t>
  </si>
  <si>
    <t>22а</t>
  </si>
  <si>
    <t>22б</t>
  </si>
  <si>
    <t>28</t>
  </si>
  <si>
    <t>29</t>
  </si>
  <si>
    <t>Расчет и оценка показателя 1.3 "Качество составления реестра расходных обязательств Пермского края"</t>
  </si>
  <si>
    <t>Расчет и оценка показателя 1.4 "Своевременность утверждения планов финансово-хозяйственной деятельности государственных бюджетных и автономных учреждений"</t>
  </si>
  <si>
    <t>Форма 3 ИАС ПК, правовые акты ППК, уставы учреждений</t>
  </si>
  <si>
    <t>Форма 3 ИАС ПК, правовые акты об утверждении планов ФХД, планы ФХД</t>
  </si>
  <si>
    <t>Доля учреждений, подведомственных ГРБС, для которых госзадание утверждено в  установленный срок, от общего количества подведомственных ГРБС  бюджетных и автономных учреждений, а также казенных учреждений, для которых должно быть утверждено госзадание</t>
  </si>
  <si>
    <t>Количество государственных заданий, утвержденных в установленный срок для государственных казенных учреждений  подведомственных ГРБС Пермского края</t>
  </si>
  <si>
    <t>Количество государственных заданий, утвержденных в установленный срок для государственных бюджетных и автономных учреждений  подведомственных ГРБС Пермского края</t>
  </si>
  <si>
    <t>Количество государственных автономных и бюджетных учреждений, подведомственных ГРБС Пермского края</t>
  </si>
  <si>
    <t>ГРБС</t>
  </si>
  <si>
    <t>Расчет и оценка показателя 1.5 "Своевременность утверждения государственных заданий на оказание гос. услуг (выполнение работ) для государственных бюджетных и автономных учреждений, а также казенных учреждений, для которых должно быть утверждено государственное задание в соответствии с решением учредителя"</t>
  </si>
  <si>
    <t>Форма 3 ИАС ПК, правовые акты ППК, уставы учреждений, правовые акты ГРБС Пермского края</t>
  </si>
  <si>
    <t>Форма 3 ИАС ПК, правовые акты об утверждении гос.заданий, гос.задания</t>
  </si>
  <si>
    <t>Расчет и оценка показателя 2.1 "Своевременность принятия НПА Пермского края, устанавливающих расходные обязательства Пермского края (за исключением постановлений Правительства Пермского края, утверждающих государственные программы Пермского края), порядки формирования, предоставления, распределения МБТ, имеющих целевое назначение, а также распределение МБТ между муниципальными образованиями Пермского края в случае их распределения НПА Пермского края в целях осуществления расходов, предусмотренных законом о бюджете Пермского края на очередной финансовый год и на плановый период"</t>
  </si>
  <si>
    <t>Доля своевременно принятых НПА Пермского края, устанавливающих расходные обязательства Пермского края, принятых до принятия закона о бюджете Пермского края на 2020-2022 гг., подготовка которых находится в компетенции ГРБС Пермского края</t>
  </si>
  <si>
    <r>
      <t xml:space="preserve">Общее количество НПА ПК, устанавливающих расходные обязательства Пермского края (либо вносящих необходимые изменения), </t>
    </r>
    <r>
      <rPr>
        <b/>
        <sz val="9"/>
        <color theme="1"/>
        <rFont val="Times New Roman"/>
        <family val="1"/>
        <charset val="204"/>
      </rPr>
      <t>необходимых к принятию</t>
    </r>
    <r>
      <rPr>
        <sz val="9"/>
        <color theme="1"/>
        <rFont val="Times New Roman"/>
        <family val="1"/>
        <charset val="204"/>
      </rPr>
      <t xml:space="preserve"> </t>
    </r>
    <r>
      <rPr>
        <b/>
        <sz val="9"/>
        <color theme="1"/>
        <rFont val="Times New Roman"/>
        <family val="1"/>
        <charset val="204"/>
      </rPr>
      <t>до принятия закона о бюджете ПК на 2020-2022 гг.</t>
    </r>
    <r>
      <rPr>
        <sz val="9"/>
        <color theme="1"/>
        <rFont val="Times New Roman"/>
        <family val="1"/>
        <charset val="204"/>
      </rPr>
      <t>, подготовка которых находится в компетенции ГРБС ПК</t>
    </r>
  </si>
  <si>
    <r>
      <t xml:space="preserve">Количество НПА Пермского края, устанавливающих расходные обязательства Пермского края (либо вносящих необходимые изменения), </t>
    </r>
    <r>
      <rPr>
        <b/>
        <sz val="9"/>
        <color theme="1"/>
        <rFont val="Times New Roman"/>
        <family val="1"/>
        <charset val="204"/>
      </rPr>
      <t>принятых</t>
    </r>
    <r>
      <rPr>
        <sz val="9"/>
        <color theme="1"/>
        <rFont val="Times New Roman"/>
        <family val="1"/>
        <charset val="204"/>
      </rPr>
      <t xml:space="preserve"> </t>
    </r>
    <r>
      <rPr>
        <b/>
        <sz val="9"/>
        <color theme="1"/>
        <rFont val="Times New Roman"/>
        <family val="1"/>
        <charset val="204"/>
      </rPr>
      <t>до принятия закона о бюджете Пермского края на 2020-2022 гг.</t>
    </r>
    <r>
      <rPr>
        <sz val="9"/>
        <color theme="1"/>
        <rFont val="Times New Roman"/>
        <family val="1"/>
        <charset val="204"/>
      </rPr>
      <t>, подготовка которых находится в компетенции ГРБС Пермского края</t>
    </r>
  </si>
  <si>
    <r>
      <t xml:space="preserve">Общее количество НПА ПК, утверждающих порядки формирования, предоставления, распределения МБТ, имеющих целевое назначение (либо вносящих необходимые изменения), </t>
    </r>
    <r>
      <rPr>
        <b/>
        <sz val="9"/>
        <color theme="1"/>
        <rFont val="Times New Roman"/>
        <family val="1"/>
        <charset val="204"/>
      </rPr>
      <t>необходимых при принятии закона о бюджете ПК на 2020-2022 гг.</t>
    </r>
    <r>
      <rPr>
        <sz val="9"/>
        <color theme="1"/>
        <rFont val="Times New Roman"/>
        <family val="1"/>
        <charset val="204"/>
      </rPr>
      <t>, подготовка которых находится в компетенции ГРБС ПК</t>
    </r>
  </si>
  <si>
    <r>
      <t xml:space="preserve">Количество НПА Пермского края, утверждающих порядки формирования, предоставления, распределения МБТ, имеющих целевое назначение (либо вносящих необходимые изменения), </t>
    </r>
    <r>
      <rPr>
        <b/>
        <sz val="9"/>
        <color theme="1"/>
        <rFont val="Times New Roman"/>
        <family val="1"/>
        <charset val="204"/>
      </rPr>
      <t>принятых в срок не позднее 31 декабря 2019 г.</t>
    </r>
  </si>
  <si>
    <t>Доля своевременно принятых НПА Пермского края, утверждающих порядки формирования, предоставления, распределения МБТ, имеющих целевое назначение</t>
  </si>
  <si>
    <r>
      <t xml:space="preserve">Общее количество НПА ПК, утверждающих распределение МБТ между МО ПК (либо вносящих необходимые изменения), </t>
    </r>
    <r>
      <rPr>
        <b/>
        <sz val="9"/>
        <color theme="1"/>
        <rFont val="Times New Roman"/>
        <family val="1"/>
        <charset val="204"/>
      </rPr>
      <t>необходимых к принятию  в соответствии с законом о бюджете ПК на 2020-2022 гг.</t>
    </r>
    <r>
      <rPr>
        <sz val="9"/>
        <color theme="1"/>
        <rFont val="Times New Roman"/>
        <family val="1"/>
        <charset val="204"/>
      </rPr>
      <t>, подготовка которых находится в компетенции ГРБС ПК</t>
    </r>
    <r>
      <rPr>
        <b/>
        <sz val="9"/>
        <color theme="1"/>
        <rFont val="Times New Roman"/>
        <family val="1"/>
        <charset val="204"/>
      </rPr>
      <t xml:space="preserve"> (при расчете учитываются НПА ПК, срок принятия которых наступил на момент проведения мониторинга)</t>
    </r>
  </si>
  <si>
    <r>
      <t xml:space="preserve">Количество НПА ПК, утверждающих распределение МБТ между МО ПК (либо вносящих необходимые изменения), подготовка которых находится в компетенции ГРБС ПК, </t>
    </r>
    <r>
      <rPr>
        <b/>
        <sz val="9"/>
        <color theme="1"/>
        <rFont val="Times New Roman"/>
        <family val="1"/>
        <charset val="204"/>
      </rPr>
      <t>принятые в следующие сроки:</t>
    </r>
    <r>
      <rPr>
        <sz val="9"/>
        <color theme="1"/>
        <rFont val="Times New Roman"/>
        <family val="1"/>
        <charset val="204"/>
      </rPr>
      <t xml:space="preserve">
по иным МБТ, иным дотациям в соответствии с порядками формирования, предоставления, распределения МБТ, имеющих целевое назначение;
по субсидиям, распределяемым на конкурсной основе, в течение 10 раб. дней с момента подведения итогов конкурса</t>
    </r>
  </si>
  <si>
    <t>Доля своевременно принятых НПА Пермского, утверждающих распределение МБТ между муниципальными образованиями Пермского края</t>
  </si>
  <si>
    <t>Реестр расходных обязательств ПК, ПК "АЦК-Планирование", НПА Пермского края</t>
  </si>
  <si>
    <t>Расчет и оценка показателя 2.2 "Своевременность заключения ГРБС Пермского края соглашений (дополнительных соглашений) о предоставлении целевых МБТ (за исключением субвенций) бюджетам муниципальных образований Пермского края"</t>
  </si>
  <si>
    <t>Общий объем ассигнований ГРБС ПК на предоставление целевых МБТ (за исключением субвенций) бюджетам муниципальных образований ПК, распределенный в законе о бюджете ПК, и (или) НПА ПК по муниципальным образованиям и предоставляемый на основании соглашений (дополнительных соглашений) с муниципальными образованиями, заключение которых необходимо произвести по 31 декабря 2019 г., в соответствии с НПА Пермского края</t>
  </si>
  <si>
    <t>Доля объема бюджетных ассигнований в заключенных ГРБС Пермского края соглашениях (доп. соглашениях) к общему объему ассигнований на предоставление целевых МБТ (за исключением субвенций) бюджетам муниципальных образований Пермского края, распределенному по муниципальным образованиям и предоставляемому на основании соглашений (дополнительных соглашений) с муниципальными образованиями</t>
  </si>
  <si>
    <r>
      <t>СБР, ПК "АЦК-Финансы", ПК "АЦК-Планирование"</t>
    </r>
    <r>
      <rPr>
        <b/>
        <sz val="9"/>
        <color theme="1"/>
        <rFont val="Times New Roman"/>
        <family val="1"/>
        <charset val="204"/>
      </rPr>
      <t xml:space="preserve"> (соглашения (доп.соглашения) со статусами "Утвержден", "Парафирован")</t>
    </r>
  </si>
  <si>
    <t>СБР, ПК "АЦК-Финансы", ПК "АЦК-Планирование"</t>
  </si>
  <si>
    <t>Расчет и оценка показателя 2.3 "Своевременность заключения ГРБС Пермского края соглашений с ФОИВ о предоставлении субсидий и иных МБТ на очередной финансовый год"</t>
  </si>
  <si>
    <t>Общее количество соглашений о предоставлении субсидий и иных МБТ, заключение которых необходимо произвести по 31 декабря 2019 г.</t>
  </si>
  <si>
    <t>Количество соглашений о предоставлении субсидий и иных МБТ, заключенных ГРБС Пермского края с ФОИВ, по 31 декабря 2019 г.</t>
  </si>
  <si>
    <t>Доля своевременно заключенных ГРБС Пермского края соглашений с ФОИВ о предоставлении субсидий и иных МБТ к общему количеству соглашений о предоставлении субсидий и иных МБТ, которые необходимо заключить с ФОИВ</t>
  </si>
  <si>
    <t>СБР, ПК "АЦК-Финансы", ПК "АЦК-Планирование", правовые акты ППК</t>
  </si>
  <si>
    <t>Соглашения о предоставлении субсидий и иных МБТ, заключенных ГРБС ПК с ФОИВ по 31.12.2019</t>
  </si>
  <si>
    <t>Формирование бюджета на 2020-2022 гг.</t>
  </si>
  <si>
    <t>Формирование бюджета на 2020-2022 гг. (по состоянию на начало 2020 г.)</t>
  </si>
  <si>
    <t>Количество государственных казенных учреждений, подведомственных ГРБС Пермского края, для которых должно быть утверждено государственное задание в соответствии с решением учредителя</t>
  </si>
  <si>
    <t>3</t>
  </si>
  <si>
    <t>01.08.2019</t>
  </si>
  <si>
    <t>да</t>
  </si>
  <si>
    <t>31.07.2019</t>
  </si>
  <si>
    <t>30.07.2019</t>
  </si>
  <si>
    <t>02.08.2019</t>
  </si>
  <si>
    <t>29.07.2019</t>
  </si>
  <si>
    <t>23.08.2019</t>
  </si>
  <si>
    <t>нет</t>
  </si>
  <si>
    <t>х</t>
  </si>
  <si>
    <t>не представлено</t>
  </si>
  <si>
    <t>24.06.2019</t>
  </si>
  <si>
    <t>01.07.2019</t>
  </si>
  <si>
    <t>28.06.2019</t>
  </si>
  <si>
    <t>05.07.2019</t>
  </si>
  <si>
    <t>26.06.2019</t>
  </si>
  <si>
    <t>27.06.2019</t>
  </si>
  <si>
    <t>04.07.2019</t>
  </si>
  <si>
    <t>12.07.2019</t>
  </si>
  <si>
    <t>30.08.2019</t>
  </si>
  <si>
    <t>20.06.2019</t>
  </si>
  <si>
    <t>25.09.2019</t>
  </si>
  <si>
    <t>29.08.2019</t>
  </si>
  <si>
    <t>28.08.2019</t>
  </si>
  <si>
    <t>22.09.2019</t>
  </si>
  <si>
    <t>24.09.2019</t>
  </si>
  <si>
    <t>11.07.2019</t>
  </si>
  <si>
    <t>09.08.2019</t>
  </si>
  <si>
    <t>08.08.2019</t>
  </si>
  <si>
    <t>01.10.2019</t>
  </si>
  <si>
    <t>23.09.2019</t>
  </si>
  <si>
    <t>06.08.2019</t>
  </si>
  <si>
    <t>20.09.2019</t>
  </si>
  <si>
    <t>11.09.2019</t>
  </si>
  <si>
    <t>02.09.2019</t>
  </si>
  <si>
    <t>10.09.2019</t>
  </si>
  <si>
    <t>21.10.2019</t>
  </si>
  <si>
    <t>10.07.2019</t>
  </si>
  <si>
    <t>15.08.2019</t>
  </si>
  <si>
    <t>07.11.2019</t>
  </si>
  <si>
    <t>27.09.2019</t>
  </si>
  <si>
    <t>08.07.2019</t>
  </si>
  <si>
    <t>25.07.2019</t>
  </si>
  <si>
    <t>03.09.2019</t>
  </si>
  <si>
    <t>12.09.2019</t>
  </si>
  <si>
    <t>04.10.2019</t>
  </si>
  <si>
    <t>05.09.2019</t>
  </si>
  <si>
    <t>16.10.2019</t>
  </si>
  <si>
    <t>15.07.2019</t>
  </si>
  <si>
    <t>03.08.2019</t>
  </si>
  <si>
    <t>30.09.2019</t>
  </si>
  <si>
    <t>13.09.2019</t>
  </si>
  <si>
    <t>14.08.2019</t>
  </si>
  <si>
    <t>27.12.2019</t>
  </si>
  <si>
    <t>09.09.2019</t>
  </si>
  <si>
    <t>26.08.2019</t>
  </si>
  <si>
    <t>06.09.2019</t>
  </si>
  <si>
    <t>17.09.2019</t>
  </si>
  <si>
    <t>16.07.2019</t>
  </si>
  <si>
    <t>Министерство промышленности, предпринимательства и торговли Пермского края</t>
  </si>
  <si>
    <t>08.10.2019</t>
  </si>
  <si>
    <t>2</t>
  </si>
  <si>
    <t>9</t>
  </si>
  <si>
    <t>8</t>
  </si>
  <si>
    <t>7</t>
  </si>
  <si>
    <t>12</t>
  </si>
  <si>
    <t>58</t>
  </si>
  <si>
    <t>20</t>
  </si>
  <si>
    <t>35</t>
  </si>
  <si>
    <t>рублей</t>
  </si>
  <si>
    <t>1.1 Своевременность, полнота и качество информации, представленной ГРБС Пермского края, для формирования налоговых и неналоговых доходов бюджета, в том числе в программном комплексе для формирования бюджета Пермского края</t>
  </si>
  <si>
    <t>1.2 Своевременность, полнота и качество информации, представленной ГРБС Пермского края для формирования расходов бюджета, в том числе в программном комплексе для формирования бюджета Пермского края</t>
  </si>
  <si>
    <t>1.3 Качество составления реестра расходных обязательств Пермского края</t>
  </si>
  <si>
    <t>1.4 Своевременность утверждения планов финансово-хозяйственной деятельности государственных бюджетных и автономных учреждений</t>
  </si>
  <si>
    <t>1.5 Своевременность утверждения государственных заданий на оказание гос. услуг (выполнение работ) для государственных бюджетных и автономных учреждений, а также казенных учреждений, для которых должно быть утверждено государственное задание в соответствии с решением учредителя</t>
  </si>
  <si>
    <t>Оценка показателей группы 1 "Участие в работе по подготовке проекта бюджета" при формировании проекта бюджета Пермского края на 2020 год и плановый период 2021 и 2022 годов"</t>
  </si>
  <si>
    <t>Оценка показателей группы 2 "Осуществление подготовительных мероприятий к исполнению бюджета Пермского края"</t>
  </si>
  <si>
    <t>2.1. Своевременность принятия НПА Пермского края, устанавливающих расходные обязательства Пермского края (за исключением постановлений Правительства Пермского края, утверждающих государственные программы Пермского края), порядки формирования, предоставления, распределения МБТ, имеющих целевое назначение, а также распределение МБТ между муниципальными образованиями Пермского края в случае их распределения НПА Пермского края в целях осуществления расходов, предусмотренных законом о бюджете Пермского края на очередной финансовый год и на плановый период</t>
  </si>
  <si>
    <t>2.2. Своевременность заключения ГРБС Пермского края соглашений (дополнительных соглашений) о предоставлении целевых МБТ (за исключением субвенций) бюджетам муниципальных образований Пермского края</t>
  </si>
  <si>
    <t>2.3. Своевременность заключения ГРБС Пермского края соглашений с федеральными органами исполнительной власти (далее - ФОИВ) о предоставлении субсидий и иных МБТ на очередной финансовый год</t>
  </si>
  <si>
    <t>Группа ГРБС</t>
  </si>
  <si>
    <t>Вес группы в оценке, %</t>
  </si>
  <si>
    <t>Итоговая оценка качества финансового менеджмента  ГРБС Пермского края при формировании бюджета Пермского края на 2020 год и плановый период 2021 и 2022 годов</t>
  </si>
  <si>
    <t>26.09.2019</t>
  </si>
  <si>
    <t>Итоговая оценка качества финансового менеджмента ГРБС Пермского края при формировании бюджета Пермского края на 2020 год и плановый период 2021 и 2022 годов</t>
  </si>
  <si>
    <t>21.09.2019</t>
  </si>
  <si>
    <t>* При расчете показателя в мониторинге качества финансового менеджмента исполнительных органов государственной власти Пермского края, аппарата Правительства Пермского края, администрации губернатора Пермского края, являющихся главными распорядителями бюджетных средств Пермского края, при формировании проекта бюджета Пермского края на 2020-2022 гг. учитываются соглашения, заключенные в 2019 году на 2020-2022 гг.  на бумажном носителе.</t>
  </si>
  <si>
    <t>Объем бюджетных ассигнований на очередной финансовый год в заключенных ГРБС Пермского края соглашениях (дополнительных соглашениях) по 31 декабря 2019 г.*</t>
  </si>
  <si>
    <t>93</t>
  </si>
  <si>
    <t>92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</si>
</sst>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_ ;[Red]\-#,##0\ "/>
    <numFmt numFmtId="165" formatCode="#,##0.0_ ;[Red]\-#,##0.0\ "/>
    <numFmt numFmtId="166" formatCode="0.0"/>
    <numFmt numFmtId="167" formatCode="#,##0.000_ ;[Red]\-#,##0.000\ "/>
    <numFmt numFmtId="168" formatCode="0.000"/>
    <numFmt numFmtId="169" formatCode="#,##0.000"/>
  </numFmts>
  <fonts count="3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9"/>
      <color theme="1"/>
      <name val="Times New Roman"/>
      <family val="1"/>
      <charset val="204"/>
    </font>
    <font>
      <sz val="9"/>
      <color theme="1"/>
      <name val="Times New Roman"/>
      <family val="1"/>
      <charset val="204"/>
    </font>
    <font>
      <sz val="8"/>
      <name val="Arial"/>
      <family val="2"/>
    </font>
    <font>
      <sz val="10"/>
      <name val="Arial"/>
      <family val="2"/>
      <charset val="204"/>
    </font>
    <font>
      <sz val="11"/>
      <color theme="1"/>
      <name val="Times New Roman"/>
      <family val="1"/>
      <charset val="204"/>
    </font>
    <font>
      <sz val="10"/>
      <color theme="1"/>
      <name val="Times New Roman"/>
      <family val="1"/>
      <charset val="204"/>
    </font>
    <font>
      <sz val="9"/>
      <name val="Times New Roman"/>
      <family val="1"/>
      <charset val="204"/>
    </font>
    <font>
      <sz val="10"/>
      <color rgb="FF000000"/>
      <name val="Times New Roman"/>
      <family val="1"/>
      <charset val="204"/>
    </font>
    <font>
      <sz val="11"/>
      <color theme="1"/>
      <name val="Calibri"/>
      <family val="2"/>
      <scheme val="minor"/>
    </font>
    <font>
      <sz val="10"/>
      <name val="Times New Roman"/>
      <family val="1"/>
      <charset val="204"/>
    </font>
    <font>
      <sz val="11"/>
      <name val="Times New Roman"/>
      <family val="1"/>
      <charset val="204"/>
    </font>
    <font>
      <b/>
      <sz val="14"/>
      <name val="Times New Roman"/>
      <family val="1"/>
      <charset val="204"/>
    </font>
    <font>
      <b/>
      <sz val="14"/>
      <color theme="1"/>
      <name val="Times New Roman"/>
      <family val="1"/>
      <charset val="204"/>
    </font>
    <font>
      <b/>
      <sz val="10"/>
      <color theme="1"/>
      <name val="Times New Roman"/>
      <family val="1"/>
      <charset val="204"/>
    </font>
    <font>
      <sz val="9"/>
      <color rgb="FFFF0000"/>
      <name val="Times New Roman"/>
      <family val="1"/>
      <charset val="204"/>
    </font>
    <font>
      <sz val="8"/>
      <color indexed="8"/>
      <name val="Arial"/>
      <family val="2"/>
    </font>
    <font>
      <sz val="10"/>
      <color indexed="8"/>
      <name val="Arial"/>
      <family val="2"/>
    </font>
    <font>
      <sz val="11"/>
      <color indexed="8"/>
      <name val="Calibri"/>
      <family val="2"/>
      <charset val="204"/>
    </font>
    <font>
      <sz val="8"/>
      <name val="Arial"/>
      <family val="2"/>
      <charset val="204"/>
    </font>
    <font>
      <sz val="10"/>
      <name val="Arial Cyr"/>
      <charset val="204"/>
    </font>
    <font>
      <sz val="11"/>
      <color rgb="FFFF0000"/>
      <name val="Times New Roman"/>
      <family val="1"/>
      <charset val="204"/>
    </font>
    <font>
      <sz val="10"/>
      <color rgb="FFFF0000"/>
      <name val="Times New Roman"/>
      <family val="1"/>
      <charset val="204"/>
    </font>
    <font>
      <b/>
      <sz val="11"/>
      <color rgb="FFFF0000"/>
      <name val="Times New Roman"/>
      <family val="1"/>
      <charset val="204"/>
    </font>
    <font>
      <i/>
      <sz val="9"/>
      <name val="Times New Roman"/>
      <family val="1"/>
      <charset val="204"/>
    </font>
    <font>
      <sz val="8"/>
      <name val="Times New Roman"/>
      <family val="1"/>
      <charset val="204"/>
    </font>
    <font>
      <sz val="11"/>
      <name val="Calibri"/>
      <family val="2"/>
      <scheme val="minor"/>
    </font>
    <font>
      <b/>
      <sz val="11"/>
      <color theme="1"/>
      <name val="Times New Roman"/>
      <family val="1"/>
      <charset val="204"/>
    </font>
    <font>
      <sz val="9"/>
      <color indexed="8"/>
      <name val="Calibri"/>
      <family val="2"/>
      <charset val="204"/>
    </font>
    <font>
      <sz val="10"/>
      <color indexed="8"/>
      <name val="Calibri"/>
      <family val="2"/>
    </font>
    <font>
      <sz val="16"/>
      <name val="Times New Roman"/>
      <family val="1"/>
      <charset val="204"/>
    </font>
  </fonts>
  <fills count="14">
    <fill>
      <patternFill patternType="none"/>
    </fill>
    <fill>
      <patternFill patternType="gray125"/>
    </fill>
    <fill>
      <patternFill patternType="solid">
        <fgColor indexed="44"/>
      </patternFill>
    </fill>
    <fill>
      <patternFill patternType="solid">
        <fgColor theme="0"/>
        <bgColor indexed="64"/>
      </patternFill>
    </fill>
    <fill>
      <patternFill patternType="solid">
        <fgColor theme="8" tint="0.79998168889431442"/>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3"/>
      </patternFill>
    </fill>
    <fill>
      <patternFill patternType="solid">
        <fgColor indexed="41"/>
      </patternFill>
    </fill>
    <fill>
      <patternFill patternType="solid">
        <fgColor indexed="40"/>
      </patternFill>
    </fill>
    <fill>
      <patternFill patternType="solid">
        <fgColor indexed="49"/>
      </patternFill>
    </fill>
    <fill>
      <patternFill patternType="solid">
        <fgColor indexed="60"/>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s>
  <cellStyleXfs count="44">
    <xf numFmtId="0" fontId="0" fillId="0" borderId="0"/>
    <xf numFmtId="0" fontId="7" fillId="2" borderId="2" applyNumberFormat="0" applyProtection="0">
      <alignment horizontal="left" vertical="center" indent="1"/>
    </xf>
    <xf numFmtId="0" fontId="8" fillId="0" borderId="0"/>
    <xf numFmtId="0" fontId="8" fillId="0" borderId="0"/>
    <xf numFmtId="0" fontId="4" fillId="0" borderId="0"/>
    <xf numFmtId="0" fontId="13" fillId="0" borderId="0"/>
    <xf numFmtId="0" fontId="8" fillId="0" borderId="0"/>
    <xf numFmtId="0" fontId="3" fillId="0" borderId="0"/>
    <xf numFmtId="0" fontId="13" fillId="0" borderId="0"/>
    <xf numFmtId="0" fontId="8" fillId="0" borderId="0"/>
    <xf numFmtId="4" fontId="7" fillId="5" borderId="2" applyNumberFormat="0" applyProtection="0">
      <alignment vertical="center"/>
    </xf>
    <xf numFmtId="4" fontId="7" fillId="6" borderId="2" applyNumberFormat="0" applyProtection="0">
      <alignment horizontal="left" vertical="center" indent="1"/>
    </xf>
    <xf numFmtId="0" fontId="7" fillId="7" borderId="2" applyNumberFormat="0" applyProtection="0">
      <alignment horizontal="left" vertical="center" indent="1"/>
    </xf>
    <xf numFmtId="0" fontId="7" fillId="8" borderId="2" applyNumberFormat="0" applyProtection="0">
      <alignment horizontal="left" vertical="center" indent="1"/>
    </xf>
    <xf numFmtId="4" fontId="20" fillId="7" borderId="6" applyNumberFormat="0" applyProtection="0">
      <alignment horizontal="left" vertical="center" indent="1"/>
    </xf>
    <xf numFmtId="4" fontId="21" fillId="9" borderId="6" applyNumberFormat="0" applyProtection="0">
      <alignment horizontal="right" vertical="center"/>
    </xf>
    <xf numFmtId="4" fontId="7" fillId="0" borderId="2" applyNumberFormat="0" applyProtection="0">
      <alignment horizontal="right" vertical="center"/>
    </xf>
    <xf numFmtId="4" fontId="7" fillId="0" borderId="2" applyNumberFormat="0" applyProtection="0">
      <alignment horizontal="right" vertical="center"/>
    </xf>
    <xf numFmtId="4" fontId="21" fillId="10" borderId="6" applyNumberFormat="0" applyProtection="0">
      <alignment horizontal="left" vertical="center" indent="1"/>
    </xf>
    <xf numFmtId="4" fontId="7" fillId="11" borderId="2" applyNumberFormat="0" applyProtection="0">
      <alignment horizontal="left" vertical="center" indent="1"/>
    </xf>
    <xf numFmtId="0" fontId="22" fillId="0" borderId="0"/>
    <xf numFmtId="0" fontId="8" fillId="0" borderId="0"/>
    <xf numFmtId="0" fontId="23" fillId="12" borderId="0"/>
    <xf numFmtId="0" fontId="24" fillId="0" borderId="0"/>
    <xf numFmtId="0" fontId="2" fillId="0" borderId="0"/>
    <xf numFmtId="0" fontId="23" fillId="12" borderId="0"/>
    <xf numFmtId="0" fontId="22" fillId="0" borderId="0"/>
    <xf numFmtId="0" fontId="24"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cellStyleXfs>
  <cellXfs count="144">
    <xf numFmtId="0" fontId="0" fillId="0" borderId="0" xfId="0"/>
    <xf numFmtId="0" fontId="6" fillId="3" borderId="1" xfId="0" applyFont="1" applyFill="1" applyBorder="1" applyAlignment="1">
      <alignment horizontal="center" vertical="center"/>
    </xf>
    <xf numFmtId="49" fontId="15" fillId="3" borderId="0" xfId="0" applyNumberFormat="1" applyFont="1" applyFill="1" applyAlignment="1">
      <alignment vertical="center" wrapText="1"/>
    </xf>
    <xf numFmtId="0" fontId="9" fillId="3" borderId="0" xfId="0" applyFont="1" applyFill="1" applyAlignment="1">
      <alignment vertical="center" wrapText="1"/>
    </xf>
    <xf numFmtId="0" fontId="15" fillId="3" borderId="0" xfId="0" applyFont="1" applyFill="1" applyAlignment="1">
      <alignment wrapText="1"/>
    </xf>
    <xf numFmtId="0" fontId="15" fillId="3" borderId="0" xfId="0" applyFont="1" applyFill="1" applyAlignment="1">
      <alignment vertical="center" wrapText="1"/>
    </xf>
    <xf numFmtId="0" fontId="15" fillId="3" borderId="0" xfId="0" applyFont="1" applyFill="1" applyAlignment="1">
      <alignment horizontal="center" vertical="center" wrapText="1"/>
    </xf>
    <xf numFmtId="0" fontId="15" fillId="3" borderId="0" xfId="0" applyFont="1" applyFill="1" applyAlignment="1">
      <alignment horizontal="center" wrapText="1"/>
    </xf>
    <xf numFmtId="14" fontId="15" fillId="3" borderId="0" xfId="0" applyNumberFormat="1" applyFont="1" applyFill="1" applyAlignment="1">
      <alignment wrapText="1"/>
    </xf>
    <xf numFmtId="14" fontId="15" fillId="3" borderId="0" xfId="0" applyNumberFormat="1" applyFont="1" applyFill="1" applyAlignment="1">
      <alignment horizontal="center" vertical="center" wrapText="1"/>
    </xf>
    <xf numFmtId="0" fontId="9" fillId="3" borderId="0" xfId="0" applyFont="1" applyFill="1"/>
    <xf numFmtId="0" fontId="10" fillId="3" borderId="0" xfId="0" applyFont="1" applyFill="1"/>
    <xf numFmtId="0" fontId="9" fillId="3" borderId="0" xfId="0" applyFont="1" applyFill="1" applyAlignment="1">
      <alignment horizontal="center" vertical="center"/>
    </xf>
    <xf numFmtId="0" fontId="9" fillId="3" borderId="0" xfId="0" applyFont="1" applyFill="1" applyAlignment="1">
      <alignment vertical="center"/>
    </xf>
    <xf numFmtId="49" fontId="11" fillId="3" borderId="0" xfId="0" applyNumberFormat="1" applyFont="1" applyFill="1" applyAlignment="1">
      <alignment vertical="center" wrapText="1"/>
    </xf>
    <xf numFmtId="166" fontId="9" fillId="3" borderId="0" xfId="0" applyNumberFormat="1" applyFont="1" applyFill="1" applyAlignment="1">
      <alignment horizontal="center" vertical="center"/>
    </xf>
    <xf numFmtId="0" fontId="10" fillId="3" borderId="0" xfId="0" applyFont="1" applyFill="1" applyAlignment="1">
      <alignment vertical="center"/>
    </xf>
    <xf numFmtId="1" fontId="14" fillId="3" borderId="1" xfId="0" applyNumberFormat="1" applyFont="1" applyFill="1" applyBorder="1" applyAlignment="1">
      <alignment horizontal="center" vertical="center" wrapText="1"/>
    </xf>
    <xf numFmtId="165" fontId="14"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166" fontId="6" fillId="3" borderId="1" xfId="0" applyNumberFormat="1" applyFont="1" applyFill="1" applyBorder="1" applyAlignment="1">
      <alignment horizontal="center" vertical="center"/>
    </xf>
    <xf numFmtId="1" fontId="14"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vertical="center" wrapText="1" shrinkToFit="1"/>
    </xf>
    <xf numFmtId="49" fontId="10" fillId="4" borderId="1" xfId="0" applyNumberFormat="1" applyFont="1" applyFill="1" applyBorder="1" applyAlignment="1">
      <alignment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164"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wrapText="1"/>
    </xf>
    <xf numFmtId="0" fontId="11"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166" fontId="11" fillId="3"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5" fillId="3" borderId="0" xfId="0" applyFont="1" applyFill="1" applyAlignment="1">
      <alignment vertical="center" wrapText="1"/>
    </xf>
    <xf numFmtId="0" fontId="19" fillId="3" borderId="0" xfId="0" applyFont="1" applyFill="1" applyAlignment="1">
      <alignment vertical="center" wrapText="1"/>
    </xf>
    <xf numFmtId="0" fontId="27" fillId="3" borderId="0" xfId="0" applyFont="1" applyFill="1" applyAlignment="1">
      <alignment horizontal="center"/>
    </xf>
    <xf numFmtId="49" fontId="25" fillId="3" borderId="0" xfId="0" applyNumberFormat="1" applyFont="1" applyFill="1" applyAlignment="1">
      <alignment vertical="center" wrapText="1"/>
    </xf>
    <xf numFmtId="49" fontId="26" fillId="3" borderId="0" xfId="0" applyNumberFormat="1" applyFont="1" applyFill="1" applyBorder="1" applyAlignment="1">
      <alignment horizontal="center" vertical="center" wrapText="1"/>
    </xf>
    <xf numFmtId="166" fontId="26" fillId="3" borderId="0" xfId="0" applyNumberFormat="1" applyFont="1" applyFill="1" applyBorder="1" applyAlignment="1">
      <alignment horizontal="center" vertical="center" wrapText="1"/>
    </xf>
    <xf numFmtId="49" fontId="19" fillId="3" borderId="0" xfId="0" applyNumberFormat="1" applyFont="1" applyFill="1" applyBorder="1" applyAlignment="1">
      <alignment horizontal="center" vertical="center" wrapText="1"/>
    </xf>
    <xf numFmtId="166" fontId="25" fillId="3" borderId="0" xfId="0" applyNumberFormat="1" applyFont="1" applyFill="1" applyAlignment="1">
      <alignment vertical="center" wrapText="1"/>
    </xf>
    <xf numFmtId="0" fontId="6" fillId="4" borderId="1" xfId="0" applyNumberFormat="1" applyFont="1" applyFill="1" applyBorder="1" applyAlignment="1">
      <alignment horizontal="center" vertical="center" wrapText="1"/>
    </xf>
    <xf numFmtId="49" fontId="11" fillId="4" borderId="1" xfId="5"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5" fillId="3" borderId="0" xfId="0" applyFont="1" applyFill="1" applyBorder="1" applyAlignment="1">
      <alignment wrapText="1"/>
    </xf>
    <xf numFmtId="0" fontId="15" fillId="3" borderId="0" xfId="0" applyFont="1" applyFill="1" applyBorder="1" applyAlignment="1">
      <alignment vertical="center" wrapText="1"/>
    </xf>
    <xf numFmtId="49" fontId="15" fillId="3" borderId="0" xfId="0" applyNumberFormat="1" applyFont="1" applyFill="1" applyBorder="1" applyAlignment="1">
      <alignment vertical="center" wrapText="1"/>
    </xf>
    <xf numFmtId="0" fontId="14" fillId="3" borderId="1" xfId="0" applyFont="1" applyFill="1" applyBorder="1" applyAlignment="1">
      <alignment horizontal="center" vertical="center" wrapText="1" shrinkToFit="1"/>
    </xf>
    <xf numFmtId="0" fontId="14" fillId="3" borderId="0" xfId="0" applyFont="1" applyFill="1" applyBorder="1" applyAlignment="1">
      <alignment vertical="center" wrapText="1" shrinkToFit="1"/>
    </xf>
    <xf numFmtId="0" fontId="14" fillId="3" borderId="1" xfId="0" applyFont="1" applyFill="1" applyBorder="1" applyAlignment="1">
      <alignment vertical="center" wrapText="1" shrinkToFit="1"/>
    </xf>
    <xf numFmtId="0" fontId="14" fillId="4" borderId="1" xfId="0" applyFont="1" applyFill="1" applyBorder="1" applyAlignment="1">
      <alignment horizontal="center" vertical="center" wrapText="1" shrinkToFit="1"/>
    </xf>
    <xf numFmtId="49" fontId="11" fillId="4" borderId="1" xfId="5" applyNumberFormat="1" applyFont="1" applyFill="1" applyBorder="1" applyAlignment="1">
      <alignment horizontal="left" vertical="center" wrapText="1"/>
    </xf>
    <xf numFmtId="49" fontId="11" fillId="3" borderId="0" xfId="0" applyNumberFormat="1" applyFont="1" applyFill="1" applyAlignment="1">
      <alignment horizontal="center" vertical="center" wrapText="1"/>
    </xf>
    <xf numFmtId="0" fontId="28" fillId="4" borderId="1" xfId="0" applyFont="1" applyFill="1" applyBorder="1" applyAlignment="1">
      <alignment horizontal="left" vertical="center" wrapText="1"/>
    </xf>
    <xf numFmtId="49" fontId="29" fillId="4" borderId="1" xfId="5" applyNumberFormat="1" applyFont="1" applyFill="1" applyBorder="1" applyAlignment="1">
      <alignment horizontal="center" vertical="center" wrapText="1"/>
    </xf>
    <xf numFmtId="49" fontId="29" fillId="3" borderId="0" xfId="0" applyNumberFormat="1" applyFont="1" applyFill="1" applyAlignment="1">
      <alignment vertical="center" wrapText="1"/>
    </xf>
    <xf numFmtId="49" fontId="11" fillId="4" borderId="1" xfId="0" applyNumberFormat="1" applyFont="1" applyFill="1" applyBorder="1" applyAlignment="1">
      <alignment horizontal="center" vertical="center"/>
    </xf>
    <xf numFmtId="49" fontId="30" fillId="3" borderId="0" xfId="5" applyNumberFormat="1" applyFont="1" applyFill="1"/>
    <xf numFmtId="49" fontId="11" fillId="3" borderId="0" xfId="5" applyNumberFormat="1" applyFont="1" applyFill="1" applyBorder="1" applyAlignment="1">
      <alignment horizontal="center" vertical="center" wrapText="1"/>
    </xf>
    <xf numFmtId="49" fontId="30" fillId="3" borderId="0" xfId="0" applyNumberFormat="1" applyFont="1" applyFill="1"/>
    <xf numFmtId="49" fontId="10"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166" fontId="14" fillId="3" borderId="1" xfId="0" applyNumberFormat="1" applyFont="1" applyFill="1" applyBorder="1" applyAlignment="1">
      <alignment horizontal="center" vertical="center" wrapText="1"/>
    </xf>
    <xf numFmtId="1" fontId="11" fillId="4" borderId="1" xfId="0" applyNumberFormat="1" applyFont="1" applyFill="1" applyBorder="1" applyAlignment="1">
      <alignment horizontal="center" vertical="center"/>
    </xf>
    <xf numFmtId="167" fontId="14" fillId="3" borderId="1" xfId="0" applyNumberFormat="1" applyFont="1" applyFill="1" applyBorder="1" applyAlignment="1">
      <alignment horizontal="center" vertical="center" wrapText="1" shrinkToFit="1"/>
    </xf>
    <xf numFmtId="0" fontId="14"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166" fontId="14" fillId="4" borderId="3" xfId="0"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168" fontId="11" fillId="3" borderId="1" xfId="0" applyNumberFormat="1" applyFont="1" applyFill="1" applyBorder="1" applyAlignment="1">
      <alignment horizontal="center" vertical="center" wrapText="1" shrinkToFit="1"/>
    </xf>
    <xf numFmtId="165" fontId="11" fillId="3" borderId="1" xfId="0" applyNumberFormat="1" applyFont="1" applyFill="1" applyBorder="1" applyAlignment="1">
      <alignment horizontal="center" vertical="center"/>
    </xf>
    <xf numFmtId="0" fontId="11" fillId="4" borderId="1" xfId="0" applyFont="1" applyFill="1" applyBorder="1" applyAlignment="1">
      <alignment horizontal="left" vertical="center" wrapText="1"/>
    </xf>
    <xf numFmtId="0" fontId="9" fillId="0" borderId="0" xfId="0" applyFont="1" applyAlignment="1">
      <alignment vertical="center" wrapText="1"/>
    </xf>
    <xf numFmtId="0" fontId="6" fillId="0" borderId="0" xfId="0" applyFont="1" applyAlignment="1">
      <alignment vertical="center" wrapText="1"/>
    </xf>
    <xf numFmtId="0" fontId="31" fillId="0" borderId="0" xfId="0" applyFont="1" applyFill="1" applyAlignment="1">
      <alignment horizontal="center"/>
    </xf>
    <xf numFmtId="167" fontId="6" fillId="3" borderId="1" xfId="0" applyNumberFormat="1" applyFont="1" applyFill="1" applyBorder="1" applyAlignment="1">
      <alignment horizontal="center" vertical="center" wrapText="1" shrinkToFit="1"/>
    </xf>
    <xf numFmtId="167" fontId="10" fillId="3" borderId="1" xfId="0" applyNumberFormat="1" applyFont="1" applyFill="1" applyBorder="1" applyAlignment="1">
      <alignment horizontal="center" vertical="center" wrapText="1" shrinkToFit="1"/>
    </xf>
    <xf numFmtId="169" fontId="6" fillId="3" borderId="1" xfId="0" applyNumberFormat="1" applyFont="1" applyFill="1" applyBorder="1" applyAlignment="1">
      <alignment horizontal="center" vertical="center" wrapText="1" shrinkToFit="1"/>
    </xf>
    <xf numFmtId="49" fontId="9" fillId="0" borderId="0" xfId="0" applyNumberFormat="1" applyFont="1" applyAlignment="1">
      <alignment vertical="center" wrapText="1"/>
    </xf>
    <xf numFmtId="0" fontId="9" fillId="0" borderId="0" xfId="0" applyFont="1" applyFill="1" applyAlignment="1">
      <alignment vertical="center" wrapText="1"/>
    </xf>
    <xf numFmtId="0" fontId="32" fillId="0" borderId="0" xfId="0" applyFont="1"/>
    <xf numFmtId="0" fontId="33" fillId="0" borderId="0" xfId="0" applyFont="1"/>
    <xf numFmtId="1" fontId="11" fillId="4" borderId="1" xfId="0" applyNumberFormat="1" applyFont="1" applyFill="1" applyBorder="1" applyAlignment="1">
      <alignment horizontal="center" vertical="center" wrapText="1" shrinkToFit="1"/>
    </xf>
    <xf numFmtId="49" fontId="34" fillId="4" borderId="1" xfId="0" applyNumberFormat="1" applyFont="1" applyFill="1" applyBorder="1" applyAlignment="1">
      <alignment horizontal="center" vertical="center" wrapText="1"/>
    </xf>
    <xf numFmtId="0" fontId="34" fillId="4" borderId="1" xfId="0" applyFont="1" applyFill="1" applyBorder="1" applyAlignment="1">
      <alignment vertical="center" wrapText="1" shrinkToFit="1"/>
    </xf>
    <xf numFmtId="49" fontId="34" fillId="0" borderId="5" xfId="0" applyNumberFormat="1" applyFont="1" applyFill="1" applyBorder="1" applyAlignment="1">
      <alignment horizontal="center" vertical="center" wrapText="1"/>
    </xf>
    <xf numFmtId="1" fontId="34" fillId="3" borderId="1" xfId="0" applyNumberFormat="1" applyFont="1" applyFill="1" applyBorder="1" applyAlignment="1">
      <alignment horizontal="center" vertical="center" wrapText="1"/>
    </xf>
    <xf numFmtId="166" fontId="34" fillId="0"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49" fontId="34" fillId="3" borderId="0" xfId="0" applyNumberFormat="1" applyFont="1" applyFill="1" applyAlignment="1">
      <alignment vertical="center" wrapText="1"/>
    </xf>
    <xf numFmtId="49" fontId="34" fillId="4" borderId="1" xfId="0" applyNumberFormat="1" applyFont="1" applyFill="1" applyBorder="1" applyAlignment="1">
      <alignment vertical="center" wrapText="1"/>
    </xf>
    <xf numFmtId="0" fontId="34" fillId="4"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49" fontId="12" fillId="13" borderId="1" xfId="0" applyNumberFormat="1" applyFont="1" applyFill="1" applyBorder="1" applyAlignment="1">
      <alignment horizontal="center" vertical="center" wrapText="1"/>
    </xf>
    <xf numFmtId="49" fontId="10" fillId="13" borderId="1" xfId="0" applyNumberFormat="1" applyFont="1" applyFill="1" applyBorder="1" applyAlignment="1">
      <alignment vertical="center" wrapText="1"/>
    </xf>
    <xf numFmtId="1" fontId="11" fillId="13" borderId="1" xfId="0" applyNumberFormat="1" applyFont="1" applyFill="1" applyBorder="1" applyAlignment="1">
      <alignment horizontal="center" vertical="center" wrapText="1" shrinkToFit="1"/>
    </xf>
    <xf numFmtId="167" fontId="6" fillId="13" borderId="1" xfId="0" applyNumberFormat="1" applyFont="1" applyFill="1" applyBorder="1" applyAlignment="1">
      <alignment horizontal="center" vertical="center" wrapText="1" shrinkToFit="1"/>
    </xf>
    <xf numFmtId="167" fontId="10" fillId="13" borderId="1" xfId="0" applyNumberFormat="1" applyFont="1" applyFill="1" applyBorder="1" applyAlignment="1">
      <alignment horizontal="center" vertical="center" wrapText="1" shrinkToFit="1"/>
    </xf>
    <xf numFmtId="169" fontId="6" fillId="13" borderId="1" xfId="0" applyNumberFormat="1" applyFont="1" applyFill="1" applyBorder="1" applyAlignment="1">
      <alignment horizontal="center" vertical="center" wrapText="1" shrinkToFit="1"/>
    </xf>
    <xf numFmtId="0" fontId="14" fillId="13" borderId="1" xfId="0" applyFont="1" applyFill="1" applyBorder="1" applyAlignment="1">
      <alignment vertical="center" wrapText="1" shrinkToFit="1"/>
    </xf>
    <xf numFmtId="49" fontId="34" fillId="0" borderId="1" xfId="0" applyNumberFormat="1" applyFont="1" applyFill="1" applyBorder="1" applyAlignment="1">
      <alignment horizontal="center" vertical="center" wrapText="1"/>
    </xf>
    <xf numFmtId="0" fontId="31" fillId="0" borderId="0" xfId="0" applyFont="1" applyFill="1" applyAlignment="1">
      <alignment horizontal="center" vertical="center" wrapText="1"/>
    </xf>
    <xf numFmtId="0" fontId="16" fillId="3" borderId="0" xfId="0" applyFont="1" applyFill="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 xfId="0" applyNumberFormat="1" applyFont="1" applyFill="1" applyBorder="1" applyAlignment="1">
      <alignment horizontal="center" vertical="center" wrapText="1"/>
    </xf>
    <xf numFmtId="0" fontId="14" fillId="4" borderId="4"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49" fontId="11" fillId="4" borderId="3" xfId="5" applyNumberFormat="1" applyFont="1" applyFill="1" applyBorder="1" applyAlignment="1">
      <alignment horizontal="center" vertical="center" wrapText="1"/>
    </xf>
    <xf numFmtId="49" fontId="11" fillId="4" borderId="4" xfId="5" applyNumberFormat="1" applyFont="1" applyFill="1" applyBorder="1" applyAlignment="1">
      <alignment horizontal="center" vertical="center" wrapText="1"/>
    </xf>
    <xf numFmtId="14" fontId="11" fillId="4" borderId="3" xfId="5" applyNumberFormat="1" applyFont="1" applyFill="1" applyBorder="1" applyAlignment="1">
      <alignment horizontal="center" vertical="center" wrapText="1"/>
    </xf>
    <xf numFmtId="14" fontId="11" fillId="4" borderId="4" xfId="5"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0" fontId="17" fillId="3" borderId="0" xfId="0" applyFont="1" applyFill="1" applyAlignment="1">
      <alignment horizontal="center" wrapText="1"/>
    </xf>
    <xf numFmtId="0" fontId="17" fillId="3" borderId="0" xfId="0" applyFont="1" applyFill="1" applyAlignment="1">
      <alignment horizontal="center" vertical="center" wrapText="1"/>
    </xf>
    <xf numFmtId="49" fontId="11" fillId="4" borderId="1" xfId="0" applyNumberFormat="1" applyFont="1" applyFill="1" applyBorder="1" applyAlignment="1">
      <alignment horizontal="center" vertical="center" wrapText="1"/>
    </xf>
    <xf numFmtId="1" fontId="11" fillId="4" borderId="1" xfId="0" applyNumberFormat="1"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0" fontId="29" fillId="0" borderId="0" xfId="0" applyFont="1" applyAlignment="1">
      <alignment horizontal="left" vertical="center" wrapText="1"/>
    </xf>
  </cellXfs>
  <cellStyles count="44">
    <cellStyle name="SAPBEXaggData" xfId="10"/>
    <cellStyle name="SAPBEXaggItem" xfId="11"/>
    <cellStyle name="SAPBEXHLevel0 2" xfId="12"/>
    <cellStyle name="SAPBEXHLevel1 2" xfId="13"/>
    <cellStyle name="SAPBEXHLevel2 2" xfId="1"/>
    <cellStyle name="SAPBEXresItem" xfId="14"/>
    <cellStyle name="SAPBEXstdData" xfId="15"/>
    <cellStyle name="SAPBEXstdData 2" xfId="16"/>
    <cellStyle name="SAPBEXstdData 3" xfId="17"/>
    <cellStyle name="SAPBEXstdItem" xfId="18"/>
    <cellStyle name="SAPBEXstdItem 2" xfId="19"/>
    <cellStyle name="Обычный" xfId="0" builtinId="0"/>
    <cellStyle name="Обычный 10" xfId="20"/>
    <cellStyle name="Обычный 2" xfId="4"/>
    <cellStyle name="Обычный 2 2" xfId="7"/>
    <cellStyle name="Обычный 2 2 2" xfId="29"/>
    <cellStyle name="Обычный 2 2 2 2" xfId="30"/>
    <cellStyle name="Обычный 2 2 2 2 2" xfId="31"/>
    <cellStyle name="Обычный 2 2 2 2 2 2" xfId="32"/>
    <cellStyle name="Обычный 2 2 2 2 3" xfId="33"/>
    <cellStyle name="Обычный 2 2 2 3" xfId="21"/>
    <cellStyle name="Обычный 2 2 2 3 2" xfId="34"/>
    <cellStyle name="Обычный 2 2 2 4" xfId="35"/>
    <cellStyle name="Обычный 2 2 3" xfId="36"/>
    <cellStyle name="Обычный 2 2 3 2" xfId="37"/>
    <cellStyle name="Обычный 2 2 3 2 2" xfId="38"/>
    <cellStyle name="Обычный 2 2 3 3" xfId="39"/>
    <cellStyle name="Обычный 2 2 4" xfId="40"/>
    <cellStyle name="Обычный 2 2 4 2" xfId="41"/>
    <cellStyle name="Обычный 2 2 5" xfId="42"/>
    <cellStyle name="Обычный 2 3" xfId="22"/>
    <cellStyle name="Обычный 2 4" xfId="23"/>
    <cellStyle name="Обычный 2 5" xfId="24"/>
    <cellStyle name="Обычный 20" xfId="9"/>
    <cellStyle name="Обычный 3" xfId="2"/>
    <cellStyle name="Обычный 4" xfId="3"/>
    <cellStyle name="Обычный 5" xfId="5"/>
    <cellStyle name="Обычный 5 2" xfId="25"/>
    <cellStyle name="Обычный 6" xfId="6"/>
    <cellStyle name="Обычный 7" xfId="8"/>
    <cellStyle name="Обычный 7 3" xfId="26"/>
    <cellStyle name="Обычный 8" xfId="27"/>
    <cellStyle name="Обычный 8 3" xfId="28"/>
    <cellStyle name="Обычный 9" xfId="43"/>
  </cellStyles>
  <dxfs count="0"/>
  <tableStyles count="0" defaultTableStyle="TableStyleMedium2" defaultPivotStyle="PivotStyleMedium9"/>
  <colors>
    <mruColors>
      <color rgb="FF99FF99"/>
      <color rgb="FFFF66FF"/>
      <color rgb="FFFFFFCC"/>
      <color rgb="FFFFFF00"/>
      <color rgb="FFFF99CC"/>
      <color rgb="FF66FFFF"/>
      <color rgb="FFFFCCFF"/>
      <color rgb="FF99FF33"/>
      <color rgb="FFCCFFFF"/>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66"/>
  <sheetViews>
    <sheetView tabSelected="1" zoomScaleNormal="100" workbookViewId="0">
      <selection sqref="A1:F1"/>
    </sheetView>
  </sheetViews>
  <sheetFormatPr defaultColWidth="9.109375" defaultRowHeight="14.4" x14ac:dyDescent="0.3"/>
  <cols>
    <col min="1" max="1" width="6.33203125" style="98" customWidth="1"/>
    <col min="2" max="2" width="48.44140625" style="98" customWidth="1"/>
    <col min="3" max="3" width="10" customWidth="1"/>
    <col min="4" max="6" width="18.6640625" style="98" customWidth="1"/>
    <col min="7" max="16384" width="9.109375" style="91"/>
  </cols>
  <sheetData>
    <row r="1" spans="1:6" ht="52.5" customHeight="1" x14ac:dyDescent="0.3">
      <c r="A1" s="121" t="s">
        <v>279</v>
      </c>
      <c r="B1" s="121"/>
      <c r="C1" s="121"/>
      <c r="D1" s="121"/>
      <c r="E1" s="121"/>
      <c r="F1" s="121"/>
    </row>
    <row r="3" spans="1:6" s="92" customFormat="1" ht="112.5" customHeight="1" x14ac:dyDescent="0.3">
      <c r="A3" s="47" t="s">
        <v>0</v>
      </c>
      <c r="B3" s="47" t="s">
        <v>1</v>
      </c>
      <c r="C3" s="33" t="s">
        <v>275</v>
      </c>
      <c r="D3" s="47" t="s">
        <v>277</v>
      </c>
      <c r="E3" s="47" t="s">
        <v>32</v>
      </c>
      <c r="F3" s="47" t="s">
        <v>271</v>
      </c>
    </row>
    <row r="4" spans="1:6" s="93" customFormat="1" ht="18" customHeight="1" x14ac:dyDescent="0.25">
      <c r="A4" s="47"/>
      <c r="B4" s="48" t="s">
        <v>276</v>
      </c>
      <c r="C4" s="90"/>
      <c r="D4" s="47"/>
      <c r="E4" s="47">
        <v>60</v>
      </c>
      <c r="F4" s="47">
        <v>40</v>
      </c>
    </row>
    <row r="5" spans="1:6" s="97" customFormat="1" ht="13.8" x14ac:dyDescent="0.3">
      <c r="A5" s="26">
        <v>802</v>
      </c>
      <c r="B5" s="27" t="s">
        <v>34</v>
      </c>
      <c r="C5" s="101">
        <v>3</v>
      </c>
      <c r="D5" s="94">
        <f t="shared" ref="D5:D36" si="0">(E5*$E$4+F5*$F$4)/100</f>
        <v>3.14</v>
      </c>
      <c r="E5" s="95">
        <f>'Свод 1'!C6</f>
        <v>2.5</v>
      </c>
      <c r="F5" s="96">
        <f>'Свод 2'!C6</f>
        <v>4.0999999999999996</v>
      </c>
    </row>
    <row r="6" spans="1:6" s="97" customFormat="1" ht="26.4" x14ac:dyDescent="0.3">
      <c r="A6" s="26">
        <v>803</v>
      </c>
      <c r="B6" s="28" t="s">
        <v>7</v>
      </c>
      <c r="C6" s="101" t="s">
        <v>195</v>
      </c>
      <c r="D6" s="94">
        <f t="shared" si="0"/>
        <v>2.69</v>
      </c>
      <c r="E6" s="95">
        <f>'Свод 1'!C7</f>
        <v>2.35</v>
      </c>
      <c r="F6" s="96">
        <f>'Свод 2'!C7</f>
        <v>3.2</v>
      </c>
    </row>
    <row r="7" spans="1:6" s="97" customFormat="1" ht="13.8" x14ac:dyDescent="0.3">
      <c r="A7" s="26">
        <v>811</v>
      </c>
      <c r="B7" s="28" t="s">
        <v>8</v>
      </c>
      <c r="C7" s="101" t="s">
        <v>195</v>
      </c>
      <c r="D7" s="94">
        <f t="shared" si="0"/>
        <v>2.9</v>
      </c>
      <c r="E7" s="95">
        <f>'Свод 1'!C8</f>
        <v>2.7</v>
      </c>
      <c r="F7" s="96">
        <f>'Свод 2'!C8</f>
        <v>3.2</v>
      </c>
    </row>
    <row r="8" spans="1:6" s="97" customFormat="1" ht="26.4" x14ac:dyDescent="0.3">
      <c r="A8" s="26">
        <v>812</v>
      </c>
      <c r="B8" s="27" t="s">
        <v>76</v>
      </c>
      <c r="C8" s="101" t="s">
        <v>256</v>
      </c>
      <c r="D8" s="94">
        <f t="shared" si="0"/>
        <v>4.16</v>
      </c>
      <c r="E8" s="95">
        <f>'Свод 1'!C9</f>
        <v>3.6</v>
      </c>
      <c r="F8" s="96">
        <f>'Свод 2'!C9</f>
        <v>5</v>
      </c>
    </row>
    <row r="9" spans="1:6" s="97" customFormat="1" ht="13.8" x14ac:dyDescent="0.3">
      <c r="A9" s="26">
        <v>814</v>
      </c>
      <c r="B9" s="27" t="s">
        <v>77</v>
      </c>
      <c r="C9" s="101" t="s">
        <v>256</v>
      </c>
      <c r="D9" s="94">
        <f t="shared" si="0"/>
        <v>3.21</v>
      </c>
      <c r="E9" s="95">
        <f>'Свод 1'!C10</f>
        <v>3.75</v>
      </c>
      <c r="F9" s="96">
        <f>'Свод 2'!C10</f>
        <v>2.4</v>
      </c>
    </row>
    <row r="10" spans="1:6" s="97" customFormat="1" ht="26.4" x14ac:dyDescent="0.3">
      <c r="A10" s="26">
        <v>815</v>
      </c>
      <c r="B10" s="28" t="s">
        <v>54</v>
      </c>
      <c r="C10" s="101" t="s">
        <v>256</v>
      </c>
      <c r="D10" s="94">
        <f t="shared" si="0"/>
        <v>3.98</v>
      </c>
      <c r="E10" s="95">
        <f>'Свод 1'!C11</f>
        <v>4.5</v>
      </c>
      <c r="F10" s="96">
        <f>'Свод 2'!C11</f>
        <v>3.2</v>
      </c>
    </row>
    <row r="11" spans="1:6" s="97" customFormat="1" ht="26.4" x14ac:dyDescent="0.3">
      <c r="A11" s="26">
        <v>816</v>
      </c>
      <c r="B11" s="27" t="s">
        <v>35</v>
      </c>
      <c r="C11" s="101" t="s">
        <v>63</v>
      </c>
      <c r="D11" s="94">
        <f t="shared" si="0"/>
        <v>3.8</v>
      </c>
      <c r="E11" s="95">
        <f>'Свод 1'!C12</f>
        <v>3.6</v>
      </c>
      <c r="F11" s="96">
        <f>'Свод 2'!C12</f>
        <v>4.0999999999999996</v>
      </c>
    </row>
    <row r="12" spans="1:6" s="97" customFormat="1" ht="26.4" x14ac:dyDescent="0.3">
      <c r="A12" s="26" t="s">
        <v>55</v>
      </c>
      <c r="B12" s="27" t="s">
        <v>56</v>
      </c>
      <c r="C12" s="101" t="s">
        <v>195</v>
      </c>
      <c r="D12" s="94">
        <f t="shared" si="0"/>
        <v>2.99</v>
      </c>
      <c r="E12" s="95">
        <f>'Свод 1'!C13</f>
        <v>2.85</v>
      </c>
      <c r="F12" s="96">
        <f>'Свод 2'!C13</f>
        <v>3.2</v>
      </c>
    </row>
    <row r="13" spans="1:6" s="97" customFormat="1" ht="13.8" x14ac:dyDescent="0.3">
      <c r="A13" s="26">
        <v>820</v>
      </c>
      <c r="B13" s="28" t="s">
        <v>2</v>
      </c>
      <c r="C13" s="101" t="s">
        <v>63</v>
      </c>
      <c r="D13" s="94">
        <f t="shared" si="0"/>
        <v>3.08</v>
      </c>
      <c r="E13" s="95">
        <f>'Свод 1'!C14</f>
        <v>3.2</v>
      </c>
      <c r="F13" s="96">
        <f>'Свод 2'!C14</f>
        <v>2.9</v>
      </c>
    </row>
    <row r="14" spans="1:6" s="97" customFormat="1" ht="26.4" x14ac:dyDescent="0.3">
      <c r="A14" s="26">
        <v>821</v>
      </c>
      <c r="B14" s="27" t="s">
        <v>48</v>
      </c>
      <c r="C14" s="101" t="s">
        <v>256</v>
      </c>
      <c r="D14" s="94">
        <f t="shared" si="0"/>
        <v>3.89</v>
      </c>
      <c r="E14" s="95">
        <f>'Свод 1'!C15</f>
        <v>3.75</v>
      </c>
      <c r="F14" s="96">
        <f>'Свод 2'!C15</f>
        <v>4.0999999999999996</v>
      </c>
    </row>
    <row r="15" spans="1:6" s="97" customFormat="1" ht="13.8" x14ac:dyDescent="0.3">
      <c r="A15" s="26">
        <v>825</v>
      </c>
      <c r="B15" s="28" t="s">
        <v>53</v>
      </c>
      <c r="C15" s="101" t="s">
        <v>63</v>
      </c>
      <c r="D15" s="94">
        <f t="shared" si="0"/>
        <v>2.97</v>
      </c>
      <c r="E15" s="95">
        <f>'Свод 1'!C16</f>
        <v>2.95</v>
      </c>
      <c r="F15" s="96">
        <f>'Свод 2'!C16</f>
        <v>3</v>
      </c>
    </row>
    <row r="16" spans="1:6" s="97" customFormat="1" ht="26.4" x14ac:dyDescent="0.3">
      <c r="A16" s="26" t="s">
        <v>57</v>
      </c>
      <c r="B16" s="28" t="s">
        <v>58</v>
      </c>
      <c r="C16" s="101" t="s">
        <v>256</v>
      </c>
      <c r="D16" s="94">
        <f t="shared" si="0"/>
        <v>3.53</v>
      </c>
      <c r="E16" s="95">
        <f>'Свод 1'!C17</f>
        <v>3.75</v>
      </c>
      <c r="F16" s="96">
        <f>'Свод 2'!C17</f>
        <v>3.2</v>
      </c>
    </row>
    <row r="17" spans="1:6" s="97" customFormat="1" ht="13.8" x14ac:dyDescent="0.3">
      <c r="A17" s="26">
        <v>830</v>
      </c>
      <c r="B17" s="28" t="s">
        <v>43</v>
      </c>
      <c r="C17" s="101" t="s">
        <v>63</v>
      </c>
      <c r="D17" s="94">
        <f t="shared" si="0"/>
        <v>3.09</v>
      </c>
      <c r="E17" s="95">
        <f>'Свод 1'!C18</f>
        <v>3.35</v>
      </c>
      <c r="F17" s="96">
        <f>'Свод 2'!C18</f>
        <v>2.7</v>
      </c>
    </row>
    <row r="18" spans="1:6" s="97" customFormat="1" ht="26.4" x14ac:dyDescent="0.3">
      <c r="A18" s="26">
        <v>832</v>
      </c>
      <c r="B18" s="28" t="s">
        <v>50</v>
      </c>
      <c r="C18" s="101" t="s">
        <v>195</v>
      </c>
      <c r="D18" s="94">
        <f t="shared" si="0"/>
        <v>3.23</v>
      </c>
      <c r="E18" s="95">
        <f>'Свод 1'!C19</f>
        <v>2.65</v>
      </c>
      <c r="F18" s="96">
        <f>'Свод 2'!C19</f>
        <v>4.0999999999999996</v>
      </c>
    </row>
    <row r="19" spans="1:6" s="97" customFormat="1" ht="26.4" x14ac:dyDescent="0.3">
      <c r="A19" s="26" t="s">
        <v>36</v>
      </c>
      <c r="B19" s="28" t="s">
        <v>51</v>
      </c>
      <c r="C19" s="101" t="s">
        <v>256</v>
      </c>
      <c r="D19" s="94">
        <f t="shared" si="0"/>
        <v>2.78</v>
      </c>
      <c r="E19" s="95">
        <f>'Свод 1'!C20</f>
        <v>2.5</v>
      </c>
      <c r="F19" s="96">
        <f>'Свод 2'!C20</f>
        <v>3.2</v>
      </c>
    </row>
    <row r="20" spans="1:6" s="97" customFormat="1" ht="13.8" x14ac:dyDescent="0.3">
      <c r="A20" s="26">
        <v>834</v>
      </c>
      <c r="B20" s="28" t="s">
        <v>3</v>
      </c>
      <c r="C20" s="101" t="s">
        <v>256</v>
      </c>
      <c r="D20" s="94">
        <f t="shared" si="0"/>
        <v>1.1100000000000001</v>
      </c>
      <c r="E20" s="95">
        <f>'Свод 1'!C21</f>
        <v>1.05</v>
      </c>
      <c r="F20" s="96">
        <f>'Свод 2'!C21</f>
        <v>1.2</v>
      </c>
    </row>
    <row r="21" spans="1:6" s="97" customFormat="1" ht="26.4" x14ac:dyDescent="0.3">
      <c r="A21" s="26">
        <v>835</v>
      </c>
      <c r="B21" s="27" t="s">
        <v>37</v>
      </c>
      <c r="C21" s="101" t="s">
        <v>256</v>
      </c>
      <c r="D21" s="94">
        <f t="shared" si="0"/>
        <v>1.59</v>
      </c>
      <c r="E21" s="95">
        <f>'Свод 1'!C22</f>
        <v>1.25</v>
      </c>
      <c r="F21" s="96">
        <f>'Свод 2'!C22</f>
        <v>2.1</v>
      </c>
    </row>
    <row r="22" spans="1:6" s="97" customFormat="1" ht="26.4" x14ac:dyDescent="0.3">
      <c r="A22" s="26" t="s">
        <v>47</v>
      </c>
      <c r="B22" s="27" t="s">
        <v>59</v>
      </c>
      <c r="C22" s="101" t="s">
        <v>256</v>
      </c>
      <c r="D22" s="94">
        <f t="shared" si="0"/>
        <v>2.78</v>
      </c>
      <c r="E22" s="95">
        <f>'Свод 1'!C23</f>
        <v>2.5</v>
      </c>
      <c r="F22" s="96">
        <f>'Свод 2'!C23</f>
        <v>3.2</v>
      </c>
    </row>
    <row r="23" spans="1:6" s="97" customFormat="1" ht="13.8" x14ac:dyDescent="0.3">
      <c r="A23" s="26">
        <v>840</v>
      </c>
      <c r="B23" s="28" t="s">
        <v>5</v>
      </c>
      <c r="C23" s="101" t="s">
        <v>195</v>
      </c>
      <c r="D23" s="94">
        <f t="shared" si="0"/>
        <v>3.44</v>
      </c>
      <c r="E23" s="95">
        <f>'Свод 1'!C24</f>
        <v>3.6</v>
      </c>
      <c r="F23" s="96">
        <f>'Свод 2'!C24</f>
        <v>3.2</v>
      </c>
    </row>
    <row r="24" spans="1:6" s="97" customFormat="1" ht="26.4" x14ac:dyDescent="0.3">
      <c r="A24" s="26">
        <v>843</v>
      </c>
      <c r="B24" s="27" t="s">
        <v>44</v>
      </c>
      <c r="C24" s="101" t="s">
        <v>195</v>
      </c>
      <c r="D24" s="94">
        <f t="shared" si="0"/>
        <v>2.99</v>
      </c>
      <c r="E24" s="95">
        <f>'Свод 1'!C25</f>
        <v>2.85</v>
      </c>
      <c r="F24" s="96">
        <f>'Свод 2'!C25</f>
        <v>3.2</v>
      </c>
    </row>
    <row r="25" spans="1:6" s="97" customFormat="1" ht="26.4" x14ac:dyDescent="0.3">
      <c r="A25" s="26" t="s">
        <v>38</v>
      </c>
      <c r="B25" s="27" t="s">
        <v>45</v>
      </c>
      <c r="C25" s="101" t="s">
        <v>195</v>
      </c>
      <c r="D25" s="94">
        <f t="shared" si="0"/>
        <v>2.2400000000000002</v>
      </c>
      <c r="E25" s="95">
        <f>'Свод 1'!C26</f>
        <v>1.6</v>
      </c>
      <c r="F25" s="96">
        <f>'Свод 2'!C26</f>
        <v>3.2</v>
      </c>
    </row>
    <row r="26" spans="1:6" s="97" customFormat="1" ht="26.4" x14ac:dyDescent="0.3">
      <c r="A26" s="26">
        <v>846</v>
      </c>
      <c r="B26" s="28" t="s">
        <v>66</v>
      </c>
      <c r="C26" s="101" t="s">
        <v>195</v>
      </c>
      <c r="D26" s="94">
        <f t="shared" si="0"/>
        <v>2.2400000000000002</v>
      </c>
      <c r="E26" s="95">
        <f>'Свод 1'!C27</f>
        <v>1.6</v>
      </c>
      <c r="F26" s="96">
        <f>'Свод 2'!C27</f>
        <v>3.2</v>
      </c>
    </row>
    <row r="27" spans="1:6" s="97" customFormat="1" ht="26.4" x14ac:dyDescent="0.3">
      <c r="A27" s="26" t="s">
        <v>67</v>
      </c>
      <c r="B27" s="28" t="s">
        <v>68</v>
      </c>
      <c r="C27" s="101" t="s">
        <v>256</v>
      </c>
      <c r="D27" s="94">
        <f t="shared" si="0"/>
        <v>1.2</v>
      </c>
      <c r="E27" s="95">
        <f>'Свод 1'!C28</f>
        <v>1</v>
      </c>
      <c r="F27" s="96">
        <f>'Свод 2'!C28</f>
        <v>1.5</v>
      </c>
    </row>
    <row r="28" spans="1:6" s="97" customFormat="1" ht="13.8" x14ac:dyDescent="0.3">
      <c r="A28" s="26">
        <v>855</v>
      </c>
      <c r="B28" s="28" t="s">
        <v>4</v>
      </c>
      <c r="C28" s="101" t="s">
        <v>63</v>
      </c>
      <c r="D28" s="94">
        <f t="shared" si="0"/>
        <v>3.92</v>
      </c>
      <c r="E28" s="95">
        <f>'Свод 1'!C29</f>
        <v>3.8</v>
      </c>
      <c r="F28" s="96">
        <f>'Свод 2'!C29</f>
        <v>4.0999999999999996</v>
      </c>
    </row>
    <row r="29" spans="1:6" s="97" customFormat="1" ht="13.8" x14ac:dyDescent="0.3">
      <c r="A29" s="26">
        <v>856</v>
      </c>
      <c r="B29" s="28" t="s">
        <v>9</v>
      </c>
      <c r="C29" s="101" t="s">
        <v>256</v>
      </c>
      <c r="D29" s="94">
        <f t="shared" si="0"/>
        <v>3.68</v>
      </c>
      <c r="E29" s="95">
        <f>'Свод 1'!C30</f>
        <v>4</v>
      </c>
      <c r="F29" s="96">
        <f>'Свод 2'!C30</f>
        <v>3.2</v>
      </c>
    </row>
    <row r="30" spans="1:6" s="97" customFormat="1" ht="26.4" x14ac:dyDescent="0.3">
      <c r="A30" s="26" t="s">
        <v>69</v>
      </c>
      <c r="B30" s="27" t="s">
        <v>70</v>
      </c>
      <c r="C30" s="101" t="s">
        <v>256</v>
      </c>
      <c r="D30" s="94">
        <f t="shared" si="0"/>
        <v>1.73</v>
      </c>
      <c r="E30" s="95">
        <f>'Свод 1'!C31</f>
        <v>1.1499999999999999</v>
      </c>
      <c r="F30" s="96">
        <f>'Свод 2'!C31</f>
        <v>2.6</v>
      </c>
    </row>
    <row r="31" spans="1:6" s="97" customFormat="1" ht="26.4" x14ac:dyDescent="0.3">
      <c r="A31" s="26">
        <v>861</v>
      </c>
      <c r="B31" s="28" t="s">
        <v>71</v>
      </c>
      <c r="C31" s="101" t="s">
        <v>63</v>
      </c>
      <c r="D31" s="94">
        <f t="shared" si="0"/>
        <v>2.42</v>
      </c>
      <c r="E31" s="95">
        <f>'Свод 1'!C32</f>
        <v>1.5</v>
      </c>
      <c r="F31" s="96">
        <f>'Свод 2'!C32</f>
        <v>3.8</v>
      </c>
    </row>
    <row r="32" spans="1:6" s="97" customFormat="1" ht="26.4" x14ac:dyDescent="0.3">
      <c r="A32" s="26" t="s">
        <v>61</v>
      </c>
      <c r="B32" s="28" t="s">
        <v>60</v>
      </c>
      <c r="C32" s="101" t="s">
        <v>256</v>
      </c>
      <c r="D32" s="94">
        <f t="shared" si="0"/>
        <v>0.99</v>
      </c>
      <c r="E32" s="95">
        <f>'Свод 1'!C33</f>
        <v>1.25</v>
      </c>
      <c r="F32" s="96">
        <f>'Свод 2'!C33</f>
        <v>0.6</v>
      </c>
    </row>
    <row r="33" spans="1:6" s="97" customFormat="1" ht="13.8" x14ac:dyDescent="0.3">
      <c r="A33" s="26">
        <v>875</v>
      </c>
      <c r="B33" s="28" t="s">
        <v>6</v>
      </c>
      <c r="C33" s="101" t="s">
        <v>256</v>
      </c>
      <c r="D33" s="94">
        <f t="shared" si="0"/>
        <v>2.2999999999999998</v>
      </c>
      <c r="E33" s="95">
        <f>'Свод 1'!C34</f>
        <v>2.5</v>
      </c>
      <c r="F33" s="96">
        <f>'Свод 2'!C34</f>
        <v>2</v>
      </c>
    </row>
    <row r="34" spans="1:6" s="97" customFormat="1" ht="13.8" x14ac:dyDescent="0.3">
      <c r="A34" s="26">
        <v>880</v>
      </c>
      <c r="B34" s="27" t="s">
        <v>49</v>
      </c>
      <c r="C34" s="101" t="s">
        <v>63</v>
      </c>
      <c r="D34" s="94">
        <f t="shared" si="0"/>
        <v>1.65</v>
      </c>
      <c r="E34" s="95">
        <f>'Свод 1'!C35</f>
        <v>1.75</v>
      </c>
      <c r="F34" s="96">
        <f>'Свод 2'!C35</f>
        <v>1.5</v>
      </c>
    </row>
    <row r="35" spans="1:6" s="97" customFormat="1" ht="26.4" x14ac:dyDescent="0.3">
      <c r="A35" s="26">
        <v>886</v>
      </c>
      <c r="B35" s="27" t="s">
        <v>46</v>
      </c>
      <c r="C35" s="101" t="s">
        <v>256</v>
      </c>
      <c r="D35" s="94">
        <f t="shared" si="0"/>
        <v>2.2400000000000002</v>
      </c>
      <c r="E35" s="95">
        <f>'Свод 1'!C36</f>
        <v>1.6</v>
      </c>
      <c r="F35" s="96">
        <f>'Свод 2'!C36</f>
        <v>3.2</v>
      </c>
    </row>
    <row r="36" spans="1:6" s="97" customFormat="1" ht="26.4" x14ac:dyDescent="0.3">
      <c r="A36" s="26">
        <v>892</v>
      </c>
      <c r="B36" s="27" t="s">
        <v>39</v>
      </c>
      <c r="C36" s="101" t="s">
        <v>195</v>
      </c>
      <c r="D36" s="94">
        <f t="shared" si="0"/>
        <v>2.2400000000000002</v>
      </c>
      <c r="E36" s="95">
        <f>'Свод 1'!C37</f>
        <v>1.6</v>
      </c>
      <c r="F36" s="96">
        <f>'Свод 2'!C37</f>
        <v>3.2</v>
      </c>
    </row>
    <row r="37" spans="1:6" ht="13.8" x14ac:dyDescent="0.25">
      <c r="C37" s="99"/>
    </row>
    <row r="38" spans="1:6" ht="13.8" x14ac:dyDescent="0.25">
      <c r="C38" s="99"/>
    </row>
    <row r="39" spans="1:6" ht="13.8" x14ac:dyDescent="0.25">
      <c r="C39" s="99"/>
    </row>
    <row r="40" spans="1:6" ht="13.8" x14ac:dyDescent="0.25">
      <c r="C40" s="99"/>
    </row>
    <row r="41" spans="1:6" ht="13.8" x14ac:dyDescent="0.25">
      <c r="C41" s="99"/>
    </row>
    <row r="42" spans="1:6" ht="13.8" x14ac:dyDescent="0.25">
      <c r="C42" s="99"/>
    </row>
    <row r="43" spans="1:6" ht="13.8" x14ac:dyDescent="0.25">
      <c r="C43" s="99"/>
    </row>
    <row r="44" spans="1:6" ht="13.8" x14ac:dyDescent="0.25">
      <c r="C44" s="99"/>
    </row>
    <row r="45" spans="1:6" ht="13.8" x14ac:dyDescent="0.25">
      <c r="C45" s="99"/>
    </row>
    <row r="46" spans="1:6" ht="13.8" x14ac:dyDescent="0.3">
      <c r="C46" s="100"/>
    </row>
    <row r="47" spans="1:6" ht="13.8" x14ac:dyDescent="0.3">
      <c r="C47" s="100"/>
    </row>
    <row r="48" spans="1:6" ht="13.8" x14ac:dyDescent="0.3">
      <c r="A48" s="91"/>
      <c r="B48" s="91"/>
      <c r="C48" s="100"/>
      <c r="D48" s="91"/>
      <c r="E48" s="91"/>
      <c r="F48" s="91"/>
    </row>
    <row r="49" spans="1:6" ht="13.8" x14ac:dyDescent="0.3">
      <c r="A49" s="91"/>
      <c r="B49" s="91"/>
      <c r="C49" s="100"/>
      <c r="D49" s="91"/>
      <c r="E49" s="91"/>
      <c r="F49" s="91"/>
    </row>
    <row r="50" spans="1:6" ht="13.8" x14ac:dyDescent="0.3">
      <c r="A50" s="91"/>
      <c r="B50" s="91"/>
      <c r="C50" s="100"/>
      <c r="D50" s="91"/>
      <c r="E50" s="91"/>
      <c r="F50" s="91"/>
    </row>
    <row r="51" spans="1:6" ht="13.8" x14ac:dyDescent="0.3">
      <c r="A51" s="91"/>
      <c r="B51" s="91"/>
      <c r="C51" s="100"/>
      <c r="D51" s="91"/>
      <c r="E51" s="91"/>
      <c r="F51" s="91"/>
    </row>
    <row r="52" spans="1:6" ht="13.8" x14ac:dyDescent="0.3">
      <c r="A52" s="91"/>
      <c r="B52" s="91"/>
      <c r="C52" s="100"/>
      <c r="D52" s="91"/>
      <c r="E52" s="91"/>
      <c r="F52" s="91"/>
    </row>
    <row r="53" spans="1:6" ht="13.8" x14ac:dyDescent="0.3">
      <c r="A53" s="91"/>
      <c r="B53" s="91"/>
      <c r="C53" s="100"/>
      <c r="D53" s="91"/>
      <c r="E53" s="91"/>
      <c r="F53" s="91"/>
    </row>
    <row r="54" spans="1:6" ht="13.8" x14ac:dyDescent="0.3">
      <c r="A54" s="91"/>
      <c r="B54" s="91"/>
      <c r="C54" s="100"/>
      <c r="D54" s="91"/>
      <c r="E54" s="91"/>
      <c r="F54" s="91"/>
    </row>
    <row r="55" spans="1:6" ht="13.8" x14ac:dyDescent="0.3">
      <c r="A55" s="91"/>
      <c r="B55" s="91"/>
      <c r="C55" s="100"/>
      <c r="D55" s="91"/>
      <c r="E55" s="91"/>
      <c r="F55" s="91"/>
    </row>
    <row r="56" spans="1:6" ht="13.8" x14ac:dyDescent="0.3">
      <c r="A56" s="91"/>
      <c r="B56" s="91"/>
      <c r="C56" s="100"/>
      <c r="D56" s="91"/>
      <c r="E56" s="91"/>
      <c r="F56" s="91"/>
    </row>
    <row r="57" spans="1:6" ht="13.8" x14ac:dyDescent="0.3">
      <c r="A57" s="91"/>
      <c r="B57" s="91"/>
      <c r="C57" s="100"/>
      <c r="D57" s="91"/>
      <c r="E57" s="91"/>
      <c r="F57" s="91"/>
    </row>
    <row r="58" spans="1:6" ht="13.8" x14ac:dyDescent="0.3">
      <c r="A58" s="91"/>
      <c r="B58" s="91"/>
      <c r="C58" s="100"/>
      <c r="D58" s="91"/>
      <c r="E58" s="91"/>
      <c r="F58" s="91"/>
    </row>
    <row r="59" spans="1:6" ht="13.8" x14ac:dyDescent="0.3">
      <c r="A59" s="91"/>
      <c r="B59" s="91"/>
      <c r="C59" s="100"/>
      <c r="D59" s="91"/>
      <c r="E59" s="91"/>
      <c r="F59" s="91"/>
    </row>
    <row r="60" spans="1:6" ht="13.8" x14ac:dyDescent="0.3">
      <c r="A60" s="91"/>
      <c r="B60" s="91"/>
      <c r="C60" s="100"/>
      <c r="D60" s="91"/>
      <c r="E60" s="91"/>
      <c r="F60" s="91"/>
    </row>
    <row r="61" spans="1:6" ht="13.8" x14ac:dyDescent="0.3">
      <c r="A61" s="91"/>
      <c r="B61" s="91"/>
      <c r="C61" s="100"/>
      <c r="D61" s="91"/>
      <c r="E61" s="91"/>
      <c r="F61" s="91"/>
    </row>
    <row r="62" spans="1:6" ht="13.8" x14ac:dyDescent="0.3">
      <c r="A62" s="91"/>
      <c r="B62" s="91"/>
      <c r="C62" s="100"/>
      <c r="D62" s="91"/>
      <c r="E62" s="91"/>
      <c r="F62" s="91"/>
    </row>
    <row r="63" spans="1:6" ht="13.8" x14ac:dyDescent="0.3">
      <c r="A63" s="91"/>
      <c r="B63" s="91"/>
      <c r="C63" s="100"/>
      <c r="D63" s="91"/>
      <c r="E63" s="91"/>
      <c r="F63" s="91"/>
    </row>
    <row r="64" spans="1:6" ht="13.8" x14ac:dyDescent="0.3">
      <c r="A64" s="91"/>
      <c r="B64" s="91"/>
      <c r="C64" s="100"/>
      <c r="D64" s="91"/>
      <c r="E64" s="91"/>
      <c r="F64" s="91"/>
    </row>
    <row r="65" spans="1:6" ht="13.8" x14ac:dyDescent="0.3">
      <c r="A65" s="91"/>
      <c r="B65" s="91"/>
      <c r="C65" s="100"/>
      <c r="D65" s="91"/>
      <c r="E65" s="91"/>
      <c r="F65" s="91"/>
    </row>
    <row r="66" spans="1:6" ht="13.8" x14ac:dyDescent="0.3">
      <c r="A66" s="91"/>
      <c r="B66" s="91"/>
      <c r="C66" s="100"/>
      <c r="D66" s="91"/>
      <c r="E66" s="91"/>
      <c r="F66" s="91"/>
    </row>
  </sheetData>
  <autoFilter ref="A4:G36"/>
  <mergeCells count="1">
    <mergeCell ref="A1:F1"/>
  </mergeCells>
  <pageMargins left="0" right="0" top="0" bottom="0" header="0" footer="0"/>
  <pageSetup paperSize="9" scale="78"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H84"/>
  <sheetViews>
    <sheetView view="pageBreakPreview" zoomScaleNormal="80" zoomScaleSheetLayoutView="100" zoomScalePageLayoutView="95" workbookViewId="0">
      <pane xSplit="2" ySplit="6" topLeftCell="C7" activePane="bottomRight" state="frozen"/>
      <selection pane="topRight" activeCell="C1" sqref="C1"/>
      <selection pane="bottomLeft" activeCell="A5" sqref="A5"/>
      <selection pane="bottomRight" activeCell="E47" sqref="E47"/>
    </sheetView>
  </sheetViews>
  <sheetFormatPr defaultColWidth="1" defaultRowHeight="13.8" x14ac:dyDescent="0.25"/>
  <cols>
    <col min="1" max="1" width="5.6640625" style="10" customWidth="1"/>
    <col min="2" max="2" width="58.109375" style="10" customWidth="1"/>
    <col min="3" max="4" width="30.6640625" style="12" customWidth="1"/>
    <col min="5" max="8" width="30.6640625" style="10" customWidth="1"/>
    <col min="9" max="16384" width="1" style="10"/>
  </cols>
  <sheetData>
    <row r="1" spans="1:8" ht="60.75" customHeight="1" x14ac:dyDescent="0.25">
      <c r="A1" s="139" t="s">
        <v>167</v>
      </c>
      <c r="B1" s="139"/>
      <c r="C1" s="139"/>
      <c r="D1" s="139"/>
      <c r="E1" s="139"/>
      <c r="F1" s="139"/>
      <c r="G1" s="139"/>
      <c r="H1" s="139"/>
    </row>
    <row r="3" spans="1:8" ht="96" x14ac:dyDescent="0.25">
      <c r="A3" s="47" t="s">
        <v>166</v>
      </c>
      <c r="B3" s="47" t="s">
        <v>1</v>
      </c>
      <c r="C3" s="34" t="s">
        <v>165</v>
      </c>
      <c r="D3" s="34" t="s">
        <v>164</v>
      </c>
      <c r="E3" s="34" t="s">
        <v>194</v>
      </c>
      <c r="F3" s="34" t="s">
        <v>163</v>
      </c>
      <c r="G3" s="34" t="s">
        <v>162</v>
      </c>
      <c r="H3" s="34" t="s">
        <v>17</v>
      </c>
    </row>
    <row r="4" spans="1:8" ht="24" x14ac:dyDescent="0.25">
      <c r="A4" s="47"/>
      <c r="B4" s="48" t="s">
        <v>24</v>
      </c>
      <c r="C4" s="33" t="s">
        <v>193</v>
      </c>
      <c r="D4" s="33" t="s">
        <v>192</v>
      </c>
      <c r="E4" s="33" t="s">
        <v>193</v>
      </c>
      <c r="F4" s="33" t="s">
        <v>192</v>
      </c>
      <c r="G4" s="33" t="s">
        <v>192</v>
      </c>
      <c r="H4" s="33" t="s">
        <v>192</v>
      </c>
    </row>
    <row r="5" spans="1:8" x14ac:dyDescent="0.25">
      <c r="A5" s="49"/>
      <c r="B5" s="48" t="s">
        <v>10</v>
      </c>
      <c r="C5" s="34" t="s">
        <v>14</v>
      </c>
      <c r="D5" s="34" t="s">
        <v>14</v>
      </c>
      <c r="E5" s="34" t="s">
        <v>14</v>
      </c>
      <c r="F5" s="34" t="s">
        <v>14</v>
      </c>
      <c r="G5" s="34" t="s">
        <v>18</v>
      </c>
      <c r="H5" s="34" t="s">
        <v>21</v>
      </c>
    </row>
    <row r="6" spans="1:8" ht="36" x14ac:dyDescent="0.25">
      <c r="A6" s="49"/>
      <c r="B6" s="48" t="s">
        <v>11</v>
      </c>
      <c r="C6" s="34" t="s">
        <v>168</v>
      </c>
      <c r="D6" s="34" t="s">
        <v>169</v>
      </c>
      <c r="E6" s="34" t="s">
        <v>168</v>
      </c>
      <c r="F6" s="34" t="s">
        <v>169</v>
      </c>
      <c r="G6" s="45" t="s">
        <v>22</v>
      </c>
      <c r="H6" s="46"/>
    </row>
    <row r="7" spans="1:8" s="13" customFormat="1" ht="27" customHeight="1" x14ac:dyDescent="0.3">
      <c r="A7" s="26">
        <v>802</v>
      </c>
      <c r="B7" s="27" t="s">
        <v>34</v>
      </c>
      <c r="C7" s="44">
        <v>0</v>
      </c>
      <c r="D7" s="44">
        <v>0</v>
      </c>
      <c r="E7" s="44">
        <v>0</v>
      </c>
      <c r="F7" s="78">
        <v>0</v>
      </c>
      <c r="G7" s="43" t="str">
        <f>IF(AND(C7=0,E7=0),"х",(D7+F7)/(C7+E7)*100)</f>
        <v>х</v>
      </c>
      <c r="H7" s="82" t="str">
        <f t="shared" ref="H7:H38" si="0">IF(G7="х","2",IF(G7&lt;80,"0",IF(AND(G7&gt;=80,G7&lt;85),"1",IF(AND(G7&gt;=85,G7&lt;90),"2",IF(AND(G7&gt;=90,G7&lt;95),"3",IF(AND(G7&gt;=95,G7&lt;100),"4",IF(G7=100,"5")))))))</f>
        <v>2</v>
      </c>
    </row>
    <row r="8" spans="1:8" s="13" customFormat="1" ht="27" customHeight="1" x14ac:dyDescent="0.3">
      <c r="A8" s="26">
        <v>803</v>
      </c>
      <c r="B8" s="28" t="s">
        <v>7</v>
      </c>
      <c r="C8" s="44">
        <v>0</v>
      </c>
      <c r="D8" s="44">
        <v>0</v>
      </c>
      <c r="E8" s="44">
        <v>0</v>
      </c>
      <c r="F8" s="78">
        <v>0</v>
      </c>
      <c r="G8" s="43" t="str">
        <f t="shared" ref="G8:G38" si="1">IF(AND(C8=0,E8=0),"х",(D8+F8)/(C8+E8)*100)</f>
        <v>х</v>
      </c>
      <c r="H8" s="82" t="str">
        <f t="shared" si="0"/>
        <v>2</v>
      </c>
    </row>
    <row r="9" spans="1:8" s="13" customFormat="1" ht="27" customHeight="1" x14ac:dyDescent="0.3">
      <c r="A9" s="26">
        <v>811</v>
      </c>
      <c r="B9" s="28" t="s">
        <v>8</v>
      </c>
      <c r="C9" s="44">
        <v>0</v>
      </c>
      <c r="D9" s="44">
        <v>0</v>
      </c>
      <c r="E9" s="44">
        <v>0</v>
      </c>
      <c r="F9" s="78">
        <v>0</v>
      </c>
      <c r="G9" s="43" t="str">
        <f t="shared" si="1"/>
        <v>х</v>
      </c>
      <c r="H9" s="82" t="str">
        <f t="shared" si="0"/>
        <v>2</v>
      </c>
    </row>
    <row r="10" spans="1:8" s="13" customFormat="1" ht="27" customHeight="1" x14ac:dyDescent="0.3">
      <c r="A10" s="26">
        <v>812</v>
      </c>
      <c r="B10" s="27" t="s">
        <v>76</v>
      </c>
      <c r="C10" s="44">
        <v>1</v>
      </c>
      <c r="D10" s="44">
        <v>1</v>
      </c>
      <c r="E10" s="44">
        <v>1</v>
      </c>
      <c r="F10" s="78">
        <v>1</v>
      </c>
      <c r="G10" s="43">
        <f t="shared" si="1"/>
        <v>100</v>
      </c>
      <c r="H10" s="82" t="str">
        <f t="shared" si="0"/>
        <v>5</v>
      </c>
    </row>
    <row r="11" spans="1:8" s="13" customFormat="1" ht="27" customHeight="1" x14ac:dyDescent="0.3">
      <c r="A11" s="26">
        <v>814</v>
      </c>
      <c r="B11" s="27" t="s">
        <v>77</v>
      </c>
      <c r="C11" s="44">
        <v>1</v>
      </c>
      <c r="D11" s="44">
        <v>1</v>
      </c>
      <c r="E11" s="44">
        <v>0</v>
      </c>
      <c r="F11" s="44">
        <v>0</v>
      </c>
      <c r="G11" s="43">
        <f t="shared" si="1"/>
        <v>100</v>
      </c>
      <c r="H11" s="82" t="str">
        <f t="shared" si="0"/>
        <v>5</v>
      </c>
    </row>
    <row r="12" spans="1:8" s="13" customFormat="1" ht="27" customHeight="1" x14ac:dyDescent="0.3">
      <c r="A12" s="26">
        <v>815</v>
      </c>
      <c r="B12" s="28" t="s">
        <v>54</v>
      </c>
      <c r="C12" s="44">
        <v>1</v>
      </c>
      <c r="D12" s="44">
        <v>1</v>
      </c>
      <c r="E12" s="44">
        <v>0</v>
      </c>
      <c r="F12" s="44">
        <v>0</v>
      </c>
      <c r="G12" s="43">
        <f t="shared" si="1"/>
        <v>100</v>
      </c>
      <c r="H12" s="82" t="str">
        <f t="shared" si="0"/>
        <v>5</v>
      </c>
    </row>
    <row r="13" spans="1:8" s="13" customFormat="1" ht="27" customHeight="1" x14ac:dyDescent="0.3">
      <c r="A13" s="26">
        <v>816</v>
      </c>
      <c r="B13" s="27" t="s">
        <v>35</v>
      </c>
      <c r="C13" s="44">
        <v>9</v>
      </c>
      <c r="D13" s="44">
        <v>9</v>
      </c>
      <c r="E13" s="44">
        <v>0</v>
      </c>
      <c r="F13" s="44">
        <v>0</v>
      </c>
      <c r="G13" s="43">
        <f t="shared" si="1"/>
        <v>100</v>
      </c>
      <c r="H13" s="82" t="str">
        <f t="shared" si="0"/>
        <v>5</v>
      </c>
    </row>
    <row r="14" spans="1:8" s="13" customFormat="1" ht="27" customHeight="1" x14ac:dyDescent="0.3">
      <c r="A14" s="26" t="s">
        <v>55</v>
      </c>
      <c r="B14" s="27" t="s">
        <v>56</v>
      </c>
      <c r="C14" s="44">
        <v>0</v>
      </c>
      <c r="D14" s="44">
        <v>0</v>
      </c>
      <c r="E14" s="44">
        <v>0</v>
      </c>
      <c r="F14" s="78">
        <v>0</v>
      </c>
      <c r="G14" s="43" t="str">
        <f t="shared" si="1"/>
        <v>х</v>
      </c>
      <c r="H14" s="82" t="str">
        <f t="shared" si="0"/>
        <v>2</v>
      </c>
    </row>
    <row r="15" spans="1:8" s="13" customFormat="1" ht="27" customHeight="1" x14ac:dyDescent="0.3">
      <c r="A15" s="26">
        <v>820</v>
      </c>
      <c r="B15" s="28" t="s">
        <v>2</v>
      </c>
      <c r="C15" s="44">
        <v>71</v>
      </c>
      <c r="D15" s="44">
        <v>71</v>
      </c>
      <c r="E15" s="44">
        <v>5</v>
      </c>
      <c r="F15" s="44">
        <v>5</v>
      </c>
      <c r="G15" s="43">
        <f t="shared" si="1"/>
        <v>100</v>
      </c>
      <c r="H15" s="82" t="str">
        <f t="shared" si="0"/>
        <v>5</v>
      </c>
    </row>
    <row r="16" spans="1:8" s="13" customFormat="1" ht="27" customHeight="1" x14ac:dyDescent="0.3">
      <c r="A16" s="26">
        <v>821</v>
      </c>
      <c r="B16" s="27" t="s">
        <v>48</v>
      </c>
      <c r="C16" s="44">
        <v>2</v>
      </c>
      <c r="D16" s="44">
        <v>2</v>
      </c>
      <c r="E16" s="44">
        <v>0</v>
      </c>
      <c r="F16" s="44">
        <v>0</v>
      </c>
      <c r="G16" s="43">
        <f t="shared" si="1"/>
        <v>100</v>
      </c>
      <c r="H16" s="82" t="str">
        <f t="shared" si="0"/>
        <v>5</v>
      </c>
    </row>
    <row r="17" spans="1:8" s="13" customFormat="1" ht="27" customHeight="1" x14ac:dyDescent="0.3">
      <c r="A17" s="26">
        <v>825</v>
      </c>
      <c r="B17" s="28" t="s">
        <v>53</v>
      </c>
      <c r="C17" s="44">
        <v>23</v>
      </c>
      <c r="D17" s="44">
        <v>23</v>
      </c>
      <c r="E17" s="44">
        <v>0</v>
      </c>
      <c r="F17" s="44">
        <v>0</v>
      </c>
      <c r="G17" s="43">
        <f t="shared" si="1"/>
        <v>100</v>
      </c>
      <c r="H17" s="82" t="str">
        <f t="shared" si="0"/>
        <v>5</v>
      </c>
    </row>
    <row r="18" spans="1:8" s="13" customFormat="1" ht="27" customHeight="1" x14ac:dyDescent="0.3">
      <c r="A18" s="26" t="s">
        <v>57</v>
      </c>
      <c r="B18" s="28" t="s">
        <v>58</v>
      </c>
      <c r="C18" s="44">
        <v>1</v>
      </c>
      <c r="D18" s="44">
        <v>1</v>
      </c>
      <c r="E18" s="44">
        <v>0</v>
      </c>
      <c r="F18" s="44">
        <v>0</v>
      </c>
      <c r="G18" s="43">
        <f t="shared" si="1"/>
        <v>100</v>
      </c>
      <c r="H18" s="82" t="str">
        <f t="shared" si="0"/>
        <v>5</v>
      </c>
    </row>
    <row r="19" spans="1:8" s="13" customFormat="1" ht="27" customHeight="1" x14ac:dyDescent="0.3">
      <c r="A19" s="26">
        <v>830</v>
      </c>
      <c r="B19" s="28" t="s">
        <v>43</v>
      </c>
      <c r="C19" s="44">
        <v>58</v>
      </c>
      <c r="D19" s="44">
        <v>58</v>
      </c>
      <c r="E19" s="44">
        <v>2</v>
      </c>
      <c r="F19" s="44">
        <v>2</v>
      </c>
      <c r="G19" s="43">
        <f t="shared" si="1"/>
        <v>100</v>
      </c>
      <c r="H19" s="82" t="str">
        <f t="shared" si="0"/>
        <v>5</v>
      </c>
    </row>
    <row r="20" spans="1:8" s="13" customFormat="1" ht="27" customHeight="1" x14ac:dyDescent="0.3">
      <c r="A20" s="26">
        <v>832</v>
      </c>
      <c r="B20" s="28" t="s">
        <v>50</v>
      </c>
      <c r="C20" s="44">
        <v>0</v>
      </c>
      <c r="D20" s="44">
        <v>0</v>
      </c>
      <c r="E20" s="44">
        <v>0</v>
      </c>
      <c r="F20" s="44">
        <v>0</v>
      </c>
      <c r="G20" s="43" t="str">
        <f t="shared" si="1"/>
        <v>х</v>
      </c>
      <c r="H20" s="82" t="str">
        <f t="shared" si="0"/>
        <v>2</v>
      </c>
    </row>
    <row r="21" spans="1:8" s="13" customFormat="1" ht="27" customHeight="1" x14ac:dyDescent="0.3">
      <c r="A21" s="26" t="s">
        <v>36</v>
      </c>
      <c r="B21" s="28" t="s">
        <v>51</v>
      </c>
      <c r="C21" s="44">
        <v>1</v>
      </c>
      <c r="D21" s="44">
        <v>1</v>
      </c>
      <c r="E21" s="44">
        <v>0</v>
      </c>
      <c r="F21" s="78">
        <v>0</v>
      </c>
      <c r="G21" s="43">
        <f t="shared" si="1"/>
        <v>100</v>
      </c>
      <c r="H21" s="82" t="str">
        <f t="shared" si="0"/>
        <v>5</v>
      </c>
    </row>
    <row r="22" spans="1:8" s="13" customFormat="1" ht="27" customHeight="1" x14ac:dyDescent="0.3">
      <c r="A22" s="26">
        <v>834</v>
      </c>
      <c r="B22" s="28" t="s">
        <v>3</v>
      </c>
      <c r="C22" s="44">
        <v>8</v>
      </c>
      <c r="D22" s="44">
        <v>8</v>
      </c>
      <c r="E22" s="44">
        <v>0</v>
      </c>
      <c r="F22" s="44">
        <v>0</v>
      </c>
      <c r="G22" s="43">
        <f t="shared" si="1"/>
        <v>100</v>
      </c>
      <c r="H22" s="82" t="str">
        <f t="shared" si="0"/>
        <v>5</v>
      </c>
    </row>
    <row r="23" spans="1:8" s="13" customFormat="1" ht="27" customHeight="1" x14ac:dyDescent="0.3">
      <c r="A23" s="26">
        <v>835</v>
      </c>
      <c r="B23" s="27" t="s">
        <v>37</v>
      </c>
      <c r="C23" s="44">
        <v>1</v>
      </c>
      <c r="D23" s="44">
        <v>0</v>
      </c>
      <c r="E23" s="44">
        <v>0</v>
      </c>
      <c r="F23" s="44">
        <v>0</v>
      </c>
      <c r="G23" s="43">
        <f t="shared" si="1"/>
        <v>0</v>
      </c>
      <c r="H23" s="82" t="str">
        <f t="shared" si="0"/>
        <v>0</v>
      </c>
    </row>
    <row r="24" spans="1:8" s="13" customFormat="1" ht="27" customHeight="1" x14ac:dyDescent="0.3">
      <c r="A24" s="26" t="s">
        <v>47</v>
      </c>
      <c r="B24" s="27" t="s">
        <v>59</v>
      </c>
      <c r="C24" s="44">
        <v>1</v>
      </c>
      <c r="D24" s="44">
        <v>1</v>
      </c>
      <c r="E24" s="44">
        <v>0</v>
      </c>
      <c r="F24" s="78">
        <v>0</v>
      </c>
      <c r="G24" s="43">
        <f t="shared" si="1"/>
        <v>100</v>
      </c>
      <c r="H24" s="82" t="str">
        <f t="shared" si="0"/>
        <v>5</v>
      </c>
    </row>
    <row r="25" spans="1:8" s="13" customFormat="1" ht="27" customHeight="1" x14ac:dyDescent="0.3">
      <c r="A25" s="26">
        <v>840</v>
      </c>
      <c r="B25" s="28" t="s">
        <v>5</v>
      </c>
      <c r="C25" s="44">
        <v>0</v>
      </c>
      <c r="D25" s="44">
        <v>0</v>
      </c>
      <c r="E25" s="44">
        <v>0</v>
      </c>
      <c r="F25" s="78">
        <v>0</v>
      </c>
      <c r="G25" s="43" t="str">
        <f t="shared" si="1"/>
        <v>х</v>
      </c>
      <c r="H25" s="82" t="str">
        <f t="shared" si="0"/>
        <v>2</v>
      </c>
    </row>
    <row r="26" spans="1:8" s="13" customFormat="1" ht="27" customHeight="1" x14ac:dyDescent="0.3">
      <c r="A26" s="26">
        <v>843</v>
      </c>
      <c r="B26" s="27" t="s">
        <v>44</v>
      </c>
      <c r="C26" s="44">
        <v>0</v>
      </c>
      <c r="D26" s="44">
        <v>0</v>
      </c>
      <c r="E26" s="44">
        <v>0</v>
      </c>
      <c r="F26" s="78">
        <v>0</v>
      </c>
      <c r="G26" s="43" t="str">
        <f t="shared" si="1"/>
        <v>х</v>
      </c>
      <c r="H26" s="82" t="str">
        <f t="shared" si="0"/>
        <v>2</v>
      </c>
    </row>
    <row r="27" spans="1:8" s="13" customFormat="1" ht="27" customHeight="1" x14ac:dyDescent="0.3">
      <c r="A27" s="26" t="s">
        <v>38</v>
      </c>
      <c r="B27" s="27" t="s">
        <v>45</v>
      </c>
      <c r="C27" s="44">
        <v>0</v>
      </c>
      <c r="D27" s="44">
        <v>0</v>
      </c>
      <c r="E27" s="44">
        <v>0</v>
      </c>
      <c r="F27" s="78">
        <v>0</v>
      </c>
      <c r="G27" s="43" t="str">
        <f t="shared" si="1"/>
        <v>х</v>
      </c>
      <c r="H27" s="82" t="str">
        <f t="shared" si="0"/>
        <v>2</v>
      </c>
    </row>
    <row r="28" spans="1:8" s="13" customFormat="1" ht="27" customHeight="1" x14ac:dyDescent="0.3">
      <c r="A28" s="26">
        <v>846</v>
      </c>
      <c r="B28" s="28" t="s">
        <v>66</v>
      </c>
      <c r="C28" s="44">
        <v>0</v>
      </c>
      <c r="D28" s="44">
        <v>0</v>
      </c>
      <c r="E28" s="44">
        <v>0</v>
      </c>
      <c r="F28" s="78">
        <v>0</v>
      </c>
      <c r="G28" s="43" t="str">
        <f t="shared" si="1"/>
        <v>х</v>
      </c>
      <c r="H28" s="82" t="str">
        <f t="shared" si="0"/>
        <v>2</v>
      </c>
    </row>
    <row r="29" spans="1:8" s="13" customFormat="1" ht="27" customHeight="1" x14ac:dyDescent="0.3">
      <c r="A29" s="26" t="s">
        <v>67</v>
      </c>
      <c r="B29" s="28" t="s">
        <v>68</v>
      </c>
      <c r="C29" s="44">
        <v>1</v>
      </c>
      <c r="D29" s="44">
        <v>0</v>
      </c>
      <c r="E29" s="44">
        <v>0</v>
      </c>
      <c r="F29" s="44">
        <v>0</v>
      </c>
      <c r="G29" s="43">
        <f t="shared" si="1"/>
        <v>0</v>
      </c>
      <c r="H29" s="82" t="str">
        <f t="shared" si="0"/>
        <v>0</v>
      </c>
    </row>
    <row r="30" spans="1:8" s="13" customFormat="1" ht="27" customHeight="1" x14ac:dyDescent="0.3">
      <c r="A30" s="26">
        <v>855</v>
      </c>
      <c r="B30" s="28" t="s">
        <v>4</v>
      </c>
      <c r="C30" s="44">
        <v>35</v>
      </c>
      <c r="D30" s="44">
        <v>35</v>
      </c>
      <c r="E30" s="44">
        <v>0</v>
      </c>
      <c r="F30" s="44">
        <v>0</v>
      </c>
      <c r="G30" s="43">
        <f t="shared" si="1"/>
        <v>100</v>
      </c>
      <c r="H30" s="82" t="str">
        <f t="shared" si="0"/>
        <v>5</v>
      </c>
    </row>
    <row r="31" spans="1:8" s="13" customFormat="1" ht="27" customHeight="1" x14ac:dyDescent="0.3">
      <c r="A31" s="26">
        <v>856</v>
      </c>
      <c r="B31" s="28" t="s">
        <v>9</v>
      </c>
      <c r="C31" s="44">
        <v>3</v>
      </c>
      <c r="D31" s="44">
        <v>3</v>
      </c>
      <c r="E31" s="44">
        <v>0</v>
      </c>
      <c r="F31" s="44">
        <v>0</v>
      </c>
      <c r="G31" s="43">
        <f t="shared" si="1"/>
        <v>100</v>
      </c>
      <c r="H31" s="82" t="str">
        <f t="shared" si="0"/>
        <v>5</v>
      </c>
    </row>
    <row r="32" spans="1:8" s="13" customFormat="1" ht="27" customHeight="1" x14ac:dyDescent="0.3">
      <c r="A32" s="26" t="s">
        <v>69</v>
      </c>
      <c r="B32" s="28" t="s">
        <v>70</v>
      </c>
      <c r="C32" s="44">
        <v>1</v>
      </c>
      <c r="D32" s="44">
        <v>1</v>
      </c>
      <c r="E32" s="44">
        <v>0</v>
      </c>
      <c r="F32" s="44">
        <v>0</v>
      </c>
      <c r="G32" s="43">
        <f t="shared" si="1"/>
        <v>100</v>
      </c>
      <c r="H32" s="82" t="str">
        <f t="shared" si="0"/>
        <v>5</v>
      </c>
    </row>
    <row r="33" spans="1:8" s="13" customFormat="1" ht="27" customHeight="1" x14ac:dyDescent="0.3">
      <c r="A33" s="26">
        <v>861</v>
      </c>
      <c r="B33" s="28" t="s">
        <v>71</v>
      </c>
      <c r="C33" s="44">
        <v>12</v>
      </c>
      <c r="D33" s="44">
        <v>12</v>
      </c>
      <c r="E33" s="44">
        <v>0</v>
      </c>
      <c r="F33" s="44">
        <v>0</v>
      </c>
      <c r="G33" s="43">
        <f t="shared" si="1"/>
        <v>100</v>
      </c>
      <c r="H33" s="82" t="str">
        <f t="shared" si="0"/>
        <v>5</v>
      </c>
    </row>
    <row r="34" spans="1:8" s="13" customFormat="1" ht="27" customHeight="1" x14ac:dyDescent="0.3">
      <c r="A34" s="26" t="s">
        <v>61</v>
      </c>
      <c r="B34" s="28" t="s">
        <v>60</v>
      </c>
      <c r="C34" s="44">
        <v>2</v>
      </c>
      <c r="D34" s="44">
        <v>1</v>
      </c>
      <c r="E34" s="44">
        <v>0</v>
      </c>
      <c r="F34" s="44">
        <v>0</v>
      </c>
      <c r="G34" s="43">
        <f t="shared" si="1"/>
        <v>50</v>
      </c>
      <c r="H34" s="82" t="str">
        <f t="shared" si="0"/>
        <v>0</v>
      </c>
    </row>
    <row r="35" spans="1:8" s="13" customFormat="1" ht="27" customHeight="1" x14ac:dyDescent="0.3">
      <c r="A35" s="26">
        <v>875</v>
      </c>
      <c r="B35" s="28" t="s">
        <v>6</v>
      </c>
      <c r="C35" s="44">
        <v>1</v>
      </c>
      <c r="D35" s="44">
        <v>1</v>
      </c>
      <c r="E35" s="44">
        <v>0</v>
      </c>
      <c r="F35" s="44">
        <v>0</v>
      </c>
      <c r="G35" s="43">
        <f t="shared" si="1"/>
        <v>100</v>
      </c>
      <c r="H35" s="82" t="str">
        <f t="shared" si="0"/>
        <v>5</v>
      </c>
    </row>
    <row r="36" spans="1:8" s="13" customFormat="1" ht="27" customHeight="1" x14ac:dyDescent="0.3">
      <c r="A36" s="26">
        <v>880</v>
      </c>
      <c r="B36" s="27" t="s">
        <v>49</v>
      </c>
      <c r="C36" s="44">
        <v>3</v>
      </c>
      <c r="D36" s="44">
        <v>3</v>
      </c>
      <c r="E36" s="44">
        <v>0</v>
      </c>
      <c r="F36" s="44">
        <v>0</v>
      </c>
      <c r="G36" s="43">
        <f t="shared" si="1"/>
        <v>100</v>
      </c>
      <c r="H36" s="82" t="str">
        <f t="shared" si="0"/>
        <v>5</v>
      </c>
    </row>
    <row r="37" spans="1:8" s="13" customFormat="1" ht="27" customHeight="1" x14ac:dyDescent="0.3">
      <c r="A37" s="26">
        <v>886</v>
      </c>
      <c r="B37" s="27" t="s">
        <v>46</v>
      </c>
      <c r="C37" s="44">
        <v>0</v>
      </c>
      <c r="D37" s="44">
        <v>0</v>
      </c>
      <c r="E37" s="44">
        <v>0</v>
      </c>
      <c r="F37" s="44">
        <v>0</v>
      </c>
      <c r="G37" s="43" t="str">
        <f t="shared" si="1"/>
        <v>х</v>
      </c>
      <c r="H37" s="82" t="str">
        <f t="shared" si="0"/>
        <v>2</v>
      </c>
    </row>
    <row r="38" spans="1:8" s="13" customFormat="1" ht="27" customHeight="1" x14ac:dyDescent="0.3">
      <c r="A38" s="26">
        <v>892</v>
      </c>
      <c r="B38" s="27" t="s">
        <v>39</v>
      </c>
      <c r="C38" s="44">
        <v>0</v>
      </c>
      <c r="D38" s="44">
        <v>0</v>
      </c>
      <c r="E38" s="44">
        <v>0</v>
      </c>
      <c r="F38" s="44">
        <v>0</v>
      </c>
      <c r="G38" s="43" t="str">
        <f t="shared" si="1"/>
        <v>х</v>
      </c>
      <c r="H38" s="82" t="str">
        <f t="shared" si="0"/>
        <v>2</v>
      </c>
    </row>
    <row r="39" spans="1:8" x14ac:dyDescent="0.25">
      <c r="A39" s="11"/>
      <c r="B39" s="11"/>
    </row>
    <row r="40" spans="1:8" x14ac:dyDescent="0.25">
      <c r="A40" s="11"/>
      <c r="B40" s="11"/>
    </row>
    <row r="41" spans="1:8" x14ac:dyDescent="0.25">
      <c r="A41" s="11"/>
      <c r="B41" s="11"/>
    </row>
    <row r="42" spans="1:8" x14ac:dyDescent="0.25">
      <c r="A42" s="11"/>
      <c r="B42" s="11"/>
    </row>
    <row r="43" spans="1:8" x14ac:dyDescent="0.25">
      <c r="A43" s="11"/>
      <c r="B43" s="11"/>
    </row>
    <row r="44" spans="1:8" x14ac:dyDescent="0.25">
      <c r="A44" s="11"/>
      <c r="B44" s="11"/>
    </row>
    <row r="45" spans="1:8" x14ac:dyDescent="0.25">
      <c r="A45" s="11"/>
      <c r="B45" s="11"/>
    </row>
    <row r="46" spans="1:8" x14ac:dyDescent="0.25">
      <c r="A46" s="11"/>
      <c r="B46" s="11"/>
    </row>
    <row r="47" spans="1:8" s="12" customFormat="1" x14ac:dyDescent="0.25">
      <c r="A47" s="11"/>
      <c r="B47" s="11"/>
      <c r="E47" s="10"/>
      <c r="F47" s="10"/>
      <c r="G47" s="10"/>
      <c r="H47" s="10"/>
    </row>
    <row r="48" spans="1:8" s="12" customFormat="1" x14ac:dyDescent="0.25">
      <c r="A48" s="11"/>
      <c r="B48" s="11"/>
      <c r="E48" s="10"/>
      <c r="F48" s="10"/>
      <c r="G48" s="10"/>
      <c r="H48" s="10"/>
    </row>
    <row r="49" spans="1:8" s="12" customFormat="1" x14ac:dyDescent="0.25">
      <c r="A49" s="11"/>
      <c r="B49" s="11"/>
      <c r="E49" s="10"/>
      <c r="F49" s="10"/>
      <c r="G49" s="10"/>
      <c r="H49" s="10"/>
    </row>
    <row r="50" spans="1:8" s="12" customFormat="1" x14ac:dyDescent="0.25">
      <c r="A50" s="11"/>
      <c r="B50" s="11"/>
      <c r="E50" s="10"/>
      <c r="F50" s="10"/>
      <c r="G50" s="10"/>
      <c r="H50" s="10"/>
    </row>
    <row r="51" spans="1:8" s="12" customFormat="1" x14ac:dyDescent="0.25">
      <c r="A51" s="11"/>
      <c r="B51" s="11"/>
      <c r="E51" s="10"/>
      <c r="F51" s="10"/>
      <c r="G51" s="10"/>
      <c r="H51" s="10"/>
    </row>
    <row r="52" spans="1:8" s="12" customFormat="1" x14ac:dyDescent="0.25">
      <c r="A52" s="11"/>
      <c r="B52" s="11"/>
      <c r="E52" s="10"/>
      <c r="F52" s="10"/>
      <c r="G52" s="10"/>
      <c r="H52" s="10"/>
    </row>
    <row r="53" spans="1:8" s="12" customFormat="1" x14ac:dyDescent="0.25">
      <c r="A53" s="11"/>
      <c r="B53" s="11"/>
      <c r="E53" s="10"/>
      <c r="F53" s="10"/>
      <c r="G53" s="10"/>
      <c r="H53" s="10"/>
    </row>
    <row r="54" spans="1:8" s="12" customFormat="1" x14ac:dyDescent="0.25">
      <c r="A54" s="11"/>
      <c r="B54" s="11"/>
      <c r="E54" s="10"/>
      <c r="F54" s="10"/>
      <c r="G54" s="10"/>
      <c r="H54" s="10"/>
    </row>
    <row r="55" spans="1:8" s="12" customFormat="1" x14ac:dyDescent="0.25">
      <c r="A55" s="11"/>
      <c r="B55" s="11"/>
      <c r="E55" s="10"/>
      <c r="F55" s="10"/>
      <c r="G55" s="10"/>
      <c r="H55" s="10"/>
    </row>
    <row r="56" spans="1:8" s="12" customFormat="1" x14ac:dyDescent="0.25">
      <c r="A56" s="11"/>
      <c r="B56" s="11"/>
      <c r="E56" s="10"/>
      <c r="F56" s="10"/>
      <c r="G56" s="10"/>
      <c r="H56" s="10"/>
    </row>
    <row r="57" spans="1:8" s="12" customFormat="1" x14ac:dyDescent="0.25">
      <c r="A57" s="11"/>
      <c r="B57" s="11"/>
      <c r="E57" s="10"/>
      <c r="F57" s="10"/>
      <c r="G57" s="10"/>
      <c r="H57" s="10"/>
    </row>
    <row r="58" spans="1:8" s="12" customFormat="1" x14ac:dyDescent="0.25">
      <c r="A58" s="11"/>
      <c r="B58" s="11"/>
      <c r="E58" s="10"/>
      <c r="F58" s="10"/>
      <c r="G58" s="10"/>
      <c r="H58" s="10"/>
    </row>
    <row r="59" spans="1:8" s="12" customFormat="1" x14ac:dyDescent="0.25">
      <c r="A59" s="11"/>
      <c r="B59" s="11"/>
      <c r="E59" s="10"/>
      <c r="F59" s="10"/>
      <c r="G59" s="10"/>
      <c r="H59" s="10"/>
    </row>
    <row r="60" spans="1:8" s="12" customFormat="1" x14ac:dyDescent="0.25">
      <c r="A60" s="11"/>
      <c r="B60" s="11"/>
      <c r="E60" s="10"/>
      <c r="F60" s="10"/>
      <c r="G60" s="10"/>
      <c r="H60" s="10"/>
    </row>
    <row r="61" spans="1:8" s="12" customFormat="1" x14ac:dyDescent="0.25">
      <c r="A61" s="11"/>
      <c r="B61" s="11"/>
      <c r="E61" s="10"/>
      <c r="F61" s="10"/>
      <c r="G61" s="10"/>
      <c r="H61" s="10"/>
    </row>
    <row r="62" spans="1:8" s="12" customFormat="1" x14ac:dyDescent="0.25">
      <c r="A62" s="11"/>
      <c r="B62" s="11"/>
      <c r="E62" s="10"/>
      <c r="F62" s="10"/>
      <c r="G62" s="10"/>
      <c r="H62" s="10"/>
    </row>
    <row r="63" spans="1:8" s="12" customFormat="1" x14ac:dyDescent="0.25">
      <c r="A63" s="11"/>
      <c r="B63" s="11"/>
      <c r="E63" s="10"/>
      <c r="F63" s="10"/>
      <c r="G63" s="10"/>
      <c r="H63" s="10"/>
    </row>
    <row r="64" spans="1:8" s="12" customFormat="1" x14ac:dyDescent="0.25">
      <c r="A64" s="11"/>
      <c r="B64" s="11"/>
      <c r="E64" s="10"/>
      <c r="F64" s="10"/>
      <c r="G64" s="10"/>
      <c r="H64" s="10"/>
    </row>
    <row r="65" spans="1:8" s="12" customFormat="1" x14ac:dyDescent="0.25">
      <c r="A65" s="11"/>
      <c r="B65" s="11"/>
      <c r="E65" s="10"/>
      <c r="F65" s="10"/>
      <c r="G65" s="10"/>
      <c r="H65" s="10"/>
    </row>
    <row r="66" spans="1:8" s="12" customFormat="1" x14ac:dyDescent="0.25">
      <c r="A66" s="11"/>
      <c r="B66" s="11"/>
      <c r="E66" s="10"/>
      <c r="F66" s="10"/>
      <c r="G66" s="10"/>
      <c r="H66" s="10"/>
    </row>
    <row r="67" spans="1:8" s="12" customFormat="1" x14ac:dyDescent="0.25">
      <c r="A67" s="11"/>
      <c r="B67" s="11"/>
      <c r="E67" s="10"/>
      <c r="F67" s="10"/>
      <c r="G67" s="10"/>
      <c r="H67" s="10"/>
    </row>
    <row r="68" spans="1:8" s="12" customFormat="1" x14ac:dyDescent="0.25">
      <c r="A68" s="11"/>
      <c r="B68" s="11"/>
      <c r="E68" s="10"/>
      <c r="F68" s="10"/>
      <c r="G68" s="10"/>
      <c r="H68" s="10"/>
    </row>
    <row r="69" spans="1:8" s="12" customFormat="1" x14ac:dyDescent="0.25">
      <c r="A69" s="11"/>
      <c r="B69" s="11"/>
      <c r="E69" s="10"/>
      <c r="F69" s="10"/>
      <c r="G69" s="10"/>
      <c r="H69" s="10"/>
    </row>
    <row r="70" spans="1:8" s="12" customFormat="1" x14ac:dyDescent="0.25">
      <c r="A70" s="11"/>
      <c r="B70" s="11"/>
      <c r="E70" s="10"/>
      <c r="F70" s="10"/>
      <c r="G70" s="10"/>
      <c r="H70" s="10"/>
    </row>
    <row r="71" spans="1:8" s="12" customFormat="1" x14ac:dyDescent="0.25">
      <c r="A71" s="11"/>
      <c r="B71" s="11"/>
      <c r="E71" s="10"/>
      <c r="F71" s="10"/>
      <c r="G71" s="10"/>
      <c r="H71" s="10"/>
    </row>
    <row r="72" spans="1:8" s="12" customFormat="1" x14ac:dyDescent="0.25">
      <c r="A72" s="11"/>
      <c r="B72" s="11"/>
      <c r="E72" s="10"/>
      <c r="F72" s="10"/>
      <c r="G72" s="10"/>
      <c r="H72" s="10"/>
    </row>
    <row r="73" spans="1:8" s="12" customFormat="1" x14ac:dyDescent="0.25">
      <c r="A73" s="11"/>
      <c r="B73" s="11"/>
      <c r="E73" s="10"/>
      <c r="F73" s="10"/>
      <c r="G73" s="10"/>
      <c r="H73" s="10"/>
    </row>
    <row r="74" spans="1:8" s="12" customFormat="1" x14ac:dyDescent="0.25">
      <c r="A74" s="11"/>
      <c r="B74" s="11"/>
      <c r="E74" s="10"/>
      <c r="F74" s="10"/>
      <c r="G74" s="10"/>
      <c r="H74" s="10"/>
    </row>
    <row r="75" spans="1:8" s="12" customFormat="1" x14ac:dyDescent="0.25">
      <c r="A75" s="11"/>
      <c r="B75" s="11"/>
      <c r="E75" s="10"/>
      <c r="F75" s="10"/>
      <c r="G75" s="10"/>
      <c r="H75" s="10"/>
    </row>
    <row r="76" spans="1:8" s="12" customFormat="1" x14ac:dyDescent="0.25">
      <c r="A76" s="11"/>
      <c r="B76" s="11"/>
      <c r="E76" s="10"/>
      <c r="F76" s="10"/>
      <c r="G76" s="10"/>
      <c r="H76" s="10"/>
    </row>
    <row r="77" spans="1:8" s="12" customFormat="1" x14ac:dyDescent="0.25">
      <c r="A77" s="11"/>
      <c r="B77" s="11"/>
      <c r="E77" s="10"/>
      <c r="F77" s="10"/>
      <c r="G77" s="10"/>
      <c r="H77" s="10"/>
    </row>
    <row r="78" spans="1:8" s="12" customFormat="1" x14ac:dyDescent="0.25">
      <c r="A78" s="11"/>
      <c r="B78" s="11"/>
      <c r="E78" s="10"/>
      <c r="F78" s="10"/>
      <c r="G78" s="10"/>
      <c r="H78" s="10"/>
    </row>
    <row r="79" spans="1:8" s="12" customFormat="1" x14ac:dyDescent="0.25">
      <c r="A79" s="11"/>
      <c r="B79" s="11"/>
      <c r="E79" s="10"/>
      <c r="F79" s="10"/>
      <c r="G79" s="10"/>
      <c r="H79" s="10"/>
    </row>
    <row r="80" spans="1:8" s="12" customFormat="1" x14ac:dyDescent="0.25">
      <c r="A80" s="11"/>
      <c r="B80" s="11"/>
      <c r="E80" s="10"/>
      <c r="F80" s="10"/>
      <c r="G80" s="10"/>
      <c r="H80" s="10"/>
    </row>
    <row r="81" spans="1:8" s="12" customFormat="1" x14ac:dyDescent="0.25">
      <c r="A81" s="11"/>
      <c r="B81" s="11"/>
      <c r="E81" s="10"/>
      <c r="F81" s="10"/>
      <c r="G81" s="10"/>
      <c r="H81" s="10"/>
    </row>
    <row r="82" spans="1:8" s="12" customFormat="1" x14ac:dyDescent="0.25">
      <c r="A82" s="11"/>
      <c r="B82" s="11"/>
      <c r="E82" s="10"/>
      <c r="F82" s="10"/>
      <c r="G82" s="10"/>
      <c r="H82" s="10"/>
    </row>
    <row r="83" spans="1:8" s="12" customFormat="1" x14ac:dyDescent="0.25">
      <c r="A83" s="11"/>
      <c r="B83" s="11"/>
      <c r="E83" s="10"/>
      <c r="F83" s="10"/>
      <c r="G83" s="10"/>
      <c r="H83" s="10"/>
    </row>
    <row r="84" spans="1:8" s="12" customFormat="1" x14ac:dyDescent="0.25">
      <c r="A84" s="11"/>
      <c r="B84" s="11"/>
      <c r="E84" s="10"/>
      <c r="F84" s="10"/>
      <c r="G84" s="10"/>
      <c r="H84" s="10"/>
    </row>
  </sheetData>
  <autoFilter ref="A6:H36"/>
  <mergeCells count="1">
    <mergeCell ref="A1:H1"/>
  </mergeCells>
  <printOptions gridLines="1"/>
  <pageMargins left="0.31496062992125984" right="0.27559055118110237" top="0.59055118110236227" bottom="0.98425196850393704" header="0.27559055118110237" footer="0.59055118110236227"/>
  <pageSetup paperSize="9" scale="57" fitToHeight="0" orientation="landscape" r:id="rId1"/>
  <headerFoot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rgb="FFFF66FF"/>
    <pageSetUpPr fitToPage="1"/>
  </sheetPr>
  <dimension ref="A1:I203"/>
  <sheetViews>
    <sheetView view="pageBreakPreview" zoomScale="110" zoomScaleNormal="100" zoomScaleSheetLayoutView="110" zoomScalePageLayoutView="90" workbookViewId="0">
      <pane xSplit="2" ySplit="5" topLeftCell="C33" activePane="bottomRight" state="frozen"/>
      <selection pane="topRight" activeCell="C1" sqref="C1"/>
      <selection pane="bottomLeft" activeCell="A4" sqref="A4"/>
      <selection pane="bottomRight" activeCell="E40" sqref="E40"/>
    </sheetView>
  </sheetViews>
  <sheetFormatPr defaultColWidth="9.109375" defaultRowHeight="13.8" x14ac:dyDescent="0.3"/>
  <cols>
    <col min="1" max="1" width="6.33203125" style="50" customWidth="1"/>
    <col min="2" max="2" width="46.88671875" style="50" customWidth="1"/>
    <col min="3" max="7" width="18.88671875" style="50" customWidth="1"/>
    <col min="8" max="9" width="16.6640625" style="50" customWidth="1"/>
    <col min="10" max="16384" width="9.109375" style="50"/>
  </cols>
  <sheetData>
    <row r="1" spans="1:9" ht="17.399999999999999" x14ac:dyDescent="0.3">
      <c r="A1" s="122" t="s">
        <v>271</v>
      </c>
      <c r="B1" s="122"/>
      <c r="C1" s="122"/>
      <c r="D1" s="122"/>
      <c r="E1" s="122"/>
      <c r="F1" s="122"/>
      <c r="G1" s="122"/>
      <c r="H1" s="122"/>
      <c r="I1" s="122"/>
    </row>
    <row r="3" spans="1:9" s="51" customFormat="1" ht="171" customHeight="1" x14ac:dyDescent="0.3">
      <c r="A3" s="33" t="s">
        <v>0</v>
      </c>
      <c r="B3" s="33" t="s">
        <v>1</v>
      </c>
      <c r="C3" s="33" t="s">
        <v>271</v>
      </c>
      <c r="D3" s="140" t="s">
        <v>272</v>
      </c>
      <c r="E3" s="142"/>
      <c r="F3" s="140" t="s">
        <v>273</v>
      </c>
      <c r="G3" s="140"/>
      <c r="H3" s="140" t="s">
        <v>274</v>
      </c>
      <c r="I3" s="140"/>
    </row>
    <row r="4" spans="1:9" s="52" customFormat="1" ht="18" customHeight="1" x14ac:dyDescent="0.25">
      <c r="A4" s="33"/>
      <c r="B4" s="90" t="s">
        <v>52</v>
      </c>
      <c r="C4" s="70"/>
      <c r="D4" s="141">
        <v>40</v>
      </c>
      <c r="E4" s="141"/>
      <c r="F4" s="141">
        <v>30</v>
      </c>
      <c r="G4" s="141"/>
      <c r="H4" s="141">
        <v>30</v>
      </c>
      <c r="I4" s="141"/>
    </row>
    <row r="5" spans="1:9" s="52" customFormat="1" ht="18" customHeight="1" x14ac:dyDescent="0.25">
      <c r="A5" s="33"/>
      <c r="B5" s="90"/>
      <c r="C5" s="33"/>
      <c r="D5" s="33" t="s">
        <v>30</v>
      </c>
      <c r="E5" s="33" t="s">
        <v>31</v>
      </c>
      <c r="F5" s="33" t="s">
        <v>30</v>
      </c>
      <c r="G5" s="33" t="s">
        <v>31</v>
      </c>
      <c r="H5" s="33" t="s">
        <v>30</v>
      </c>
      <c r="I5" s="33" t="s">
        <v>31</v>
      </c>
    </row>
    <row r="6" spans="1:9" s="53" customFormat="1" ht="28.35" customHeight="1" x14ac:dyDescent="0.3">
      <c r="A6" s="26">
        <v>802</v>
      </c>
      <c r="B6" s="27" t="s">
        <v>34</v>
      </c>
      <c r="C6" s="83">
        <f>(E6*$D$4+G6*$F$4+I6*$H$4)/100</f>
        <v>4.0999999999999996</v>
      </c>
      <c r="D6" s="88">
        <f>'2.1'!L7</f>
        <v>100</v>
      </c>
      <c r="E6" s="88" t="str">
        <f>'2.1'!M7</f>
        <v>5</v>
      </c>
      <c r="F6" s="88">
        <f>'2.2'!E7</f>
        <v>100</v>
      </c>
      <c r="G6" s="88" t="str">
        <f>'2.2'!F7</f>
        <v>5</v>
      </c>
      <c r="H6" s="89" t="str">
        <f>'2.3'!E7</f>
        <v>х</v>
      </c>
      <c r="I6" s="89" t="str">
        <f>'2.3'!F7</f>
        <v>2</v>
      </c>
    </row>
    <row r="7" spans="1:9" s="53" customFormat="1" ht="28.35" customHeight="1" x14ac:dyDescent="0.3">
      <c r="A7" s="26">
        <v>803</v>
      </c>
      <c r="B7" s="28" t="s">
        <v>7</v>
      </c>
      <c r="C7" s="83">
        <f t="shared" ref="C7:C37" si="0">(E7*$D$4+G7*$F$4+I7*$H$4)/100</f>
        <v>3.2</v>
      </c>
      <c r="D7" s="88">
        <f>'2.1'!L8</f>
        <v>100</v>
      </c>
      <c r="E7" s="88" t="str">
        <f>'2.1'!M8</f>
        <v>5</v>
      </c>
      <c r="F7" s="88" t="str">
        <f>'2.2'!E8</f>
        <v>х</v>
      </c>
      <c r="G7" s="88" t="str">
        <f>'2.2'!F8</f>
        <v>2</v>
      </c>
      <c r="H7" s="89" t="str">
        <f>'2.3'!E8</f>
        <v>х</v>
      </c>
      <c r="I7" s="89" t="str">
        <f>'2.3'!F8</f>
        <v>2</v>
      </c>
    </row>
    <row r="8" spans="1:9" s="53" customFormat="1" ht="28.35" customHeight="1" x14ac:dyDescent="0.3">
      <c r="A8" s="26">
        <v>811</v>
      </c>
      <c r="B8" s="28" t="s">
        <v>8</v>
      </c>
      <c r="C8" s="83">
        <f t="shared" si="0"/>
        <v>3.2</v>
      </c>
      <c r="D8" s="88">
        <f>'2.1'!L9</f>
        <v>100</v>
      </c>
      <c r="E8" s="88" t="str">
        <f>'2.1'!M9</f>
        <v>5</v>
      </c>
      <c r="F8" s="88" t="str">
        <f>'2.2'!E9</f>
        <v>х</v>
      </c>
      <c r="G8" s="88" t="str">
        <f>'2.2'!F9</f>
        <v>2</v>
      </c>
      <c r="H8" s="89" t="str">
        <f>'2.3'!E9</f>
        <v>х</v>
      </c>
      <c r="I8" s="89" t="str">
        <f>'2.3'!F9</f>
        <v>2</v>
      </c>
    </row>
    <row r="9" spans="1:9" s="53" customFormat="1" ht="28.35" customHeight="1" x14ac:dyDescent="0.3">
      <c r="A9" s="26">
        <v>812</v>
      </c>
      <c r="B9" s="27" t="s">
        <v>76</v>
      </c>
      <c r="C9" s="83">
        <f t="shared" si="0"/>
        <v>5</v>
      </c>
      <c r="D9" s="88">
        <f>'2.1'!L10</f>
        <v>100</v>
      </c>
      <c r="E9" s="88" t="str">
        <f>'2.1'!M10</f>
        <v>5</v>
      </c>
      <c r="F9" s="88">
        <f>'2.2'!E10</f>
        <v>100</v>
      </c>
      <c r="G9" s="88" t="str">
        <f>'2.2'!F10</f>
        <v>5</v>
      </c>
      <c r="H9" s="89">
        <f>'2.3'!E10</f>
        <v>100</v>
      </c>
      <c r="I9" s="89" t="str">
        <f>'2.3'!F10</f>
        <v>5</v>
      </c>
    </row>
    <row r="10" spans="1:9" s="53" customFormat="1" ht="28.35" customHeight="1" x14ac:dyDescent="0.3">
      <c r="A10" s="26">
        <v>814</v>
      </c>
      <c r="B10" s="27" t="s">
        <v>77</v>
      </c>
      <c r="C10" s="83">
        <f t="shared" si="0"/>
        <v>2.4</v>
      </c>
      <c r="D10" s="88">
        <f>'2.1'!L11</f>
        <v>60</v>
      </c>
      <c r="E10" s="88" t="str">
        <f>'2.1'!M11</f>
        <v>0</v>
      </c>
      <c r="F10" s="88">
        <f>'2.2'!E11</f>
        <v>86.429662063764951</v>
      </c>
      <c r="G10" s="88" t="str">
        <f>'2.2'!F11</f>
        <v>3</v>
      </c>
      <c r="H10" s="89">
        <f>'2.3'!E11</f>
        <v>100</v>
      </c>
      <c r="I10" s="89" t="str">
        <f>'2.3'!F11</f>
        <v>5</v>
      </c>
    </row>
    <row r="11" spans="1:9" s="53" customFormat="1" ht="28.35" customHeight="1" x14ac:dyDescent="0.3">
      <c r="A11" s="26">
        <v>815</v>
      </c>
      <c r="B11" s="28" t="s">
        <v>54</v>
      </c>
      <c r="C11" s="83">
        <f t="shared" si="0"/>
        <v>3.2</v>
      </c>
      <c r="D11" s="88">
        <f>'2.1'!L12</f>
        <v>100</v>
      </c>
      <c r="E11" s="88" t="str">
        <f>'2.1'!M12</f>
        <v>5</v>
      </c>
      <c r="F11" s="88" t="str">
        <f>'2.2'!E12</f>
        <v>х</v>
      </c>
      <c r="G11" s="88" t="str">
        <f>'2.2'!F12</f>
        <v>2</v>
      </c>
      <c r="H11" s="89" t="str">
        <f>'2.3'!E12</f>
        <v>х</v>
      </c>
      <c r="I11" s="89" t="str">
        <f>'2.3'!F12</f>
        <v>2</v>
      </c>
    </row>
    <row r="12" spans="1:9" s="53" customFormat="1" ht="28.35" customHeight="1" x14ac:dyDescent="0.3">
      <c r="A12" s="26">
        <v>816</v>
      </c>
      <c r="B12" s="27" t="s">
        <v>35</v>
      </c>
      <c r="C12" s="83">
        <f t="shared" si="0"/>
        <v>4.0999999999999996</v>
      </c>
      <c r="D12" s="88">
        <f>'2.1'!L13</f>
        <v>100</v>
      </c>
      <c r="E12" s="88" t="str">
        <f>'2.1'!M13</f>
        <v>5</v>
      </c>
      <c r="F12" s="88">
        <f>'2.2'!E13</f>
        <v>57.430624858482261</v>
      </c>
      <c r="G12" s="88" t="str">
        <f>'2.2'!F13</f>
        <v>2</v>
      </c>
      <c r="H12" s="89">
        <f>'2.3'!E13</f>
        <v>100</v>
      </c>
      <c r="I12" s="89" t="str">
        <f>'2.3'!F13</f>
        <v>5</v>
      </c>
    </row>
    <row r="13" spans="1:9" s="53" customFormat="1" ht="28.35" customHeight="1" x14ac:dyDescent="0.3">
      <c r="A13" s="26" t="s">
        <v>55</v>
      </c>
      <c r="B13" s="27" t="s">
        <v>56</v>
      </c>
      <c r="C13" s="83">
        <f t="shared" si="0"/>
        <v>3.2</v>
      </c>
      <c r="D13" s="88">
        <f>'2.1'!L14</f>
        <v>100</v>
      </c>
      <c r="E13" s="88" t="str">
        <f>'2.1'!M14</f>
        <v>5</v>
      </c>
      <c r="F13" s="88" t="str">
        <f>'2.2'!E14</f>
        <v>х</v>
      </c>
      <c r="G13" s="88" t="str">
        <f>'2.2'!F14</f>
        <v>2</v>
      </c>
      <c r="H13" s="89" t="str">
        <f>'2.3'!E14</f>
        <v>х</v>
      </c>
      <c r="I13" s="89" t="str">
        <f>'2.3'!F14</f>
        <v>2</v>
      </c>
    </row>
    <row r="14" spans="1:9" s="53" customFormat="1" ht="28.35" customHeight="1" x14ac:dyDescent="0.3">
      <c r="A14" s="26">
        <v>820</v>
      </c>
      <c r="B14" s="28" t="s">
        <v>2</v>
      </c>
      <c r="C14" s="83">
        <f t="shared" si="0"/>
        <v>2.9</v>
      </c>
      <c r="D14" s="88">
        <f>'2.1'!L15</f>
        <v>85.000000000000014</v>
      </c>
      <c r="E14" s="88" t="str">
        <f>'2.1'!M15</f>
        <v>2</v>
      </c>
      <c r="F14" s="88" t="str">
        <f>'2.2'!E15</f>
        <v>х</v>
      </c>
      <c r="G14" s="88" t="str">
        <f>'2.2'!F15</f>
        <v>2</v>
      </c>
      <c r="H14" s="89">
        <f>'2.3'!E15</f>
        <v>100</v>
      </c>
      <c r="I14" s="89" t="str">
        <f>'2.3'!F15</f>
        <v>5</v>
      </c>
    </row>
    <row r="15" spans="1:9" s="53" customFormat="1" ht="28.35" customHeight="1" x14ac:dyDescent="0.3">
      <c r="A15" s="26">
        <v>821</v>
      </c>
      <c r="B15" s="27" t="s">
        <v>48</v>
      </c>
      <c r="C15" s="83">
        <f t="shared" si="0"/>
        <v>4.0999999999999996</v>
      </c>
      <c r="D15" s="88">
        <f>'2.1'!L16</f>
        <v>100</v>
      </c>
      <c r="E15" s="88" t="str">
        <f>'2.1'!M16</f>
        <v>5</v>
      </c>
      <c r="F15" s="88" t="str">
        <f>'2.2'!E16</f>
        <v>х</v>
      </c>
      <c r="G15" s="88" t="str">
        <f>'2.2'!F16</f>
        <v>2</v>
      </c>
      <c r="H15" s="89">
        <f>'2.3'!E16</f>
        <v>100</v>
      </c>
      <c r="I15" s="89" t="str">
        <f>'2.3'!F16</f>
        <v>5</v>
      </c>
    </row>
    <row r="16" spans="1:9" s="53" customFormat="1" ht="38.25" customHeight="1" x14ac:dyDescent="0.3">
      <c r="A16" s="26">
        <v>825</v>
      </c>
      <c r="B16" s="28" t="s">
        <v>53</v>
      </c>
      <c r="C16" s="83">
        <f t="shared" si="0"/>
        <v>3</v>
      </c>
      <c r="D16" s="88">
        <f>'2.1'!L17</f>
        <v>44.999999999999993</v>
      </c>
      <c r="E16" s="88" t="str">
        <f>'2.1'!M17</f>
        <v>0</v>
      </c>
      <c r="F16" s="88">
        <f>'2.2'!E17</f>
        <v>100</v>
      </c>
      <c r="G16" s="88" t="str">
        <f>'2.2'!F17</f>
        <v>5</v>
      </c>
      <c r="H16" s="89">
        <f>'2.3'!E17</f>
        <v>100</v>
      </c>
      <c r="I16" s="89" t="str">
        <f>'2.3'!F17</f>
        <v>5</v>
      </c>
    </row>
    <row r="17" spans="1:9" s="53" customFormat="1" ht="28.35" customHeight="1" x14ac:dyDescent="0.3">
      <c r="A17" s="26" t="s">
        <v>57</v>
      </c>
      <c r="B17" s="28" t="s">
        <v>58</v>
      </c>
      <c r="C17" s="83">
        <f t="shared" si="0"/>
        <v>3.2</v>
      </c>
      <c r="D17" s="88">
        <f>'2.1'!L18</f>
        <v>100</v>
      </c>
      <c r="E17" s="88" t="str">
        <f>'2.1'!M18</f>
        <v>5</v>
      </c>
      <c r="F17" s="88" t="str">
        <f>'2.2'!E18</f>
        <v>х</v>
      </c>
      <c r="G17" s="88" t="str">
        <f>'2.2'!F18</f>
        <v>2</v>
      </c>
      <c r="H17" s="89" t="str">
        <f>'2.3'!E18</f>
        <v>х</v>
      </c>
      <c r="I17" s="89" t="str">
        <f>'2.3'!F18</f>
        <v>2</v>
      </c>
    </row>
    <row r="18" spans="1:9" s="53" customFormat="1" ht="28.35" customHeight="1" x14ac:dyDescent="0.3">
      <c r="A18" s="26">
        <v>830</v>
      </c>
      <c r="B18" s="28" t="s">
        <v>43</v>
      </c>
      <c r="C18" s="83">
        <f t="shared" si="0"/>
        <v>2.7</v>
      </c>
      <c r="D18" s="88">
        <f>'2.1'!L19</f>
        <v>66.666666666666657</v>
      </c>
      <c r="E18" s="88" t="str">
        <f>'2.1'!M19</f>
        <v>0</v>
      </c>
      <c r="F18" s="88">
        <f>'2.2'!E19</f>
        <v>95.181457967891575</v>
      </c>
      <c r="G18" s="88" t="str">
        <f>'2.2'!F19</f>
        <v>4</v>
      </c>
      <c r="H18" s="89">
        <f>'2.3'!E19</f>
        <v>100</v>
      </c>
      <c r="I18" s="89" t="str">
        <f>'2.3'!F19</f>
        <v>5</v>
      </c>
    </row>
    <row r="19" spans="1:9" s="53" customFormat="1" ht="28.35" customHeight="1" x14ac:dyDescent="0.3">
      <c r="A19" s="26">
        <v>832</v>
      </c>
      <c r="B19" s="28" t="s">
        <v>50</v>
      </c>
      <c r="C19" s="83">
        <f t="shared" si="0"/>
        <v>4.0999999999999996</v>
      </c>
      <c r="D19" s="88">
        <f>'2.1'!L20</f>
        <v>100</v>
      </c>
      <c r="E19" s="88" t="str">
        <f>'2.1'!M20</f>
        <v>5</v>
      </c>
      <c r="F19" s="88" t="str">
        <f>'2.2'!E20</f>
        <v>х</v>
      </c>
      <c r="G19" s="88" t="str">
        <f>'2.2'!F20</f>
        <v>2</v>
      </c>
      <c r="H19" s="89">
        <f>'2.3'!E20</f>
        <v>100</v>
      </c>
      <c r="I19" s="89" t="str">
        <f>'2.3'!F20</f>
        <v>5</v>
      </c>
    </row>
    <row r="20" spans="1:9" s="53" customFormat="1" ht="28.35" customHeight="1" x14ac:dyDescent="0.3">
      <c r="A20" s="26" t="s">
        <v>36</v>
      </c>
      <c r="B20" s="28" t="s">
        <v>51</v>
      </c>
      <c r="C20" s="83">
        <f t="shared" si="0"/>
        <v>3.2</v>
      </c>
      <c r="D20" s="88">
        <f>'2.1'!L21</f>
        <v>100</v>
      </c>
      <c r="E20" s="88" t="str">
        <f>'2.1'!M21</f>
        <v>5</v>
      </c>
      <c r="F20" s="88" t="str">
        <f>'2.2'!E21</f>
        <v>х</v>
      </c>
      <c r="G20" s="88" t="str">
        <f>'2.2'!F21</f>
        <v>2</v>
      </c>
      <c r="H20" s="89" t="str">
        <f>'2.3'!E21</f>
        <v>х</v>
      </c>
      <c r="I20" s="89" t="str">
        <f>'2.3'!F21</f>
        <v>2</v>
      </c>
    </row>
    <row r="21" spans="1:9" s="53" customFormat="1" ht="28.35" customHeight="1" x14ac:dyDescent="0.3">
      <c r="A21" s="26">
        <v>834</v>
      </c>
      <c r="B21" s="28" t="s">
        <v>3</v>
      </c>
      <c r="C21" s="83">
        <f t="shared" si="0"/>
        <v>1.2</v>
      </c>
      <c r="D21" s="88">
        <f>'2.1'!L22</f>
        <v>30</v>
      </c>
      <c r="E21" s="88" t="str">
        <f>'2.1'!M22</f>
        <v>0</v>
      </c>
      <c r="F21" s="88" t="str">
        <f>'2.2'!E22</f>
        <v>х</v>
      </c>
      <c r="G21" s="88" t="str">
        <f>'2.2'!F22</f>
        <v>2</v>
      </c>
      <c r="H21" s="89" t="str">
        <f>'2.3'!E22</f>
        <v>х</v>
      </c>
      <c r="I21" s="89" t="str">
        <f>'2.3'!F22</f>
        <v>2</v>
      </c>
    </row>
    <row r="22" spans="1:9" s="53" customFormat="1" ht="28.35" customHeight="1" x14ac:dyDescent="0.3">
      <c r="A22" s="26">
        <v>835</v>
      </c>
      <c r="B22" s="27" t="s">
        <v>37</v>
      </c>
      <c r="C22" s="83">
        <f t="shared" si="0"/>
        <v>2.1</v>
      </c>
      <c r="D22" s="88">
        <f>'2.1'!L23</f>
        <v>60</v>
      </c>
      <c r="E22" s="88" t="str">
        <f>'2.1'!M23</f>
        <v>0</v>
      </c>
      <c r="F22" s="88" t="str">
        <f>'2.2'!E23</f>
        <v>х</v>
      </c>
      <c r="G22" s="88" t="str">
        <f>'2.2'!F23</f>
        <v>2</v>
      </c>
      <c r="H22" s="89">
        <f>'2.3'!E23</f>
        <v>100</v>
      </c>
      <c r="I22" s="89" t="str">
        <f>'2.3'!F23</f>
        <v>5</v>
      </c>
    </row>
    <row r="23" spans="1:9" s="53" customFormat="1" ht="28.35" customHeight="1" x14ac:dyDescent="0.3">
      <c r="A23" s="26" t="s">
        <v>47</v>
      </c>
      <c r="B23" s="27" t="s">
        <v>59</v>
      </c>
      <c r="C23" s="83">
        <f t="shared" si="0"/>
        <v>3.2</v>
      </c>
      <c r="D23" s="88">
        <f>'2.1'!L24</f>
        <v>100</v>
      </c>
      <c r="E23" s="88" t="str">
        <f>'2.1'!M24</f>
        <v>5</v>
      </c>
      <c r="F23" s="88" t="str">
        <f>'2.2'!E24</f>
        <v>х</v>
      </c>
      <c r="G23" s="88" t="str">
        <f>'2.2'!F24</f>
        <v>2</v>
      </c>
      <c r="H23" s="89" t="str">
        <f>'2.3'!E24</f>
        <v>х</v>
      </c>
      <c r="I23" s="89" t="str">
        <f>'2.3'!F24</f>
        <v>2</v>
      </c>
    </row>
    <row r="24" spans="1:9" s="53" customFormat="1" ht="28.35" customHeight="1" x14ac:dyDescent="0.3">
      <c r="A24" s="26">
        <v>840</v>
      </c>
      <c r="B24" s="28" t="s">
        <v>5</v>
      </c>
      <c r="C24" s="83">
        <f t="shared" si="0"/>
        <v>3.2</v>
      </c>
      <c r="D24" s="88">
        <f>'2.1'!L25</f>
        <v>100</v>
      </c>
      <c r="E24" s="88" t="str">
        <f>'2.1'!M25</f>
        <v>5</v>
      </c>
      <c r="F24" s="88" t="str">
        <f>'2.2'!E25</f>
        <v>х</v>
      </c>
      <c r="G24" s="88" t="str">
        <f>'2.2'!F25</f>
        <v>2</v>
      </c>
      <c r="H24" s="89" t="str">
        <f>'2.3'!E25</f>
        <v>х</v>
      </c>
      <c r="I24" s="89" t="str">
        <f>'2.3'!F25</f>
        <v>2</v>
      </c>
    </row>
    <row r="25" spans="1:9" s="53" customFormat="1" ht="28.35" customHeight="1" x14ac:dyDescent="0.3">
      <c r="A25" s="26">
        <v>843</v>
      </c>
      <c r="B25" s="27" t="s">
        <v>44</v>
      </c>
      <c r="C25" s="83">
        <f t="shared" si="0"/>
        <v>3.2</v>
      </c>
      <c r="D25" s="88">
        <f>'2.1'!L26</f>
        <v>100</v>
      </c>
      <c r="E25" s="88" t="str">
        <f>'2.1'!M26</f>
        <v>5</v>
      </c>
      <c r="F25" s="88" t="str">
        <f>'2.2'!E26</f>
        <v>х</v>
      </c>
      <c r="G25" s="88" t="str">
        <f>'2.2'!F26</f>
        <v>2</v>
      </c>
      <c r="H25" s="89" t="str">
        <f>'2.3'!E26</f>
        <v>х</v>
      </c>
      <c r="I25" s="89" t="str">
        <f>'2.3'!F26</f>
        <v>2</v>
      </c>
    </row>
    <row r="26" spans="1:9" s="53" customFormat="1" ht="28.35" customHeight="1" x14ac:dyDescent="0.3">
      <c r="A26" s="26" t="s">
        <v>38</v>
      </c>
      <c r="B26" s="27" t="s">
        <v>45</v>
      </c>
      <c r="C26" s="83">
        <f t="shared" si="0"/>
        <v>3.2</v>
      </c>
      <c r="D26" s="88">
        <f>'2.1'!L27</f>
        <v>100</v>
      </c>
      <c r="E26" s="88" t="str">
        <f>'2.1'!M27</f>
        <v>5</v>
      </c>
      <c r="F26" s="88" t="str">
        <f>'2.2'!E27</f>
        <v>х</v>
      </c>
      <c r="G26" s="88" t="str">
        <f>'2.2'!F27</f>
        <v>2</v>
      </c>
      <c r="H26" s="89" t="str">
        <f>'2.3'!E27</f>
        <v>х</v>
      </c>
      <c r="I26" s="89" t="str">
        <f>'2.3'!F27</f>
        <v>2</v>
      </c>
    </row>
    <row r="27" spans="1:9" s="53" customFormat="1" ht="28.35" customHeight="1" x14ac:dyDescent="0.3">
      <c r="A27" s="26">
        <v>846</v>
      </c>
      <c r="B27" s="28" t="s">
        <v>66</v>
      </c>
      <c r="C27" s="83">
        <f t="shared" si="0"/>
        <v>3.2</v>
      </c>
      <c r="D27" s="88">
        <f>'2.1'!L28</f>
        <v>100</v>
      </c>
      <c r="E27" s="88" t="str">
        <f>'2.1'!M28</f>
        <v>5</v>
      </c>
      <c r="F27" s="88" t="str">
        <f>'2.2'!E28</f>
        <v>х</v>
      </c>
      <c r="G27" s="88" t="str">
        <f>'2.2'!F28</f>
        <v>2</v>
      </c>
      <c r="H27" s="89" t="str">
        <f>'2.3'!E28</f>
        <v>х</v>
      </c>
      <c r="I27" s="89" t="str">
        <f>'2.3'!F28</f>
        <v>2</v>
      </c>
    </row>
    <row r="28" spans="1:9" s="53" customFormat="1" ht="28.35" customHeight="1" x14ac:dyDescent="0.3">
      <c r="A28" s="26" t="s">
        <v>67</v>
      </c>
      <c r="B28" s="28" t="s">
        <v>68</v>
      </c>
      <c r="C28" s="83">
        <f t="shared" si="0"/>
        <v>1.5</v>
      </c>
      <c r="D28" s="88">
        <f>'2.1'!L29</f>
        <v>30</v>
      </c>
      <c r="E28" s="88" t="str">
        <f>'2.1'!M29</f>
        <v>0</v>
      </c>
      <c r="F28" s="88">
        <f>'2.2'!E29</f>
        <v>17.004090405760277</v>
      </c>
      <c r="G28" s="88" t="str">
        <f>'2.2'!F29</f>
        <v>0</v>
      </c>
      <c r="H28" s="89">
        <f>'2.3'!E29</f>
        <v>100</v>
      </c>
      <c r="I28" s="89" t="str">
        <f>'2.3'!F29</f>
        <v>5</v>
      </c>
    </row>
    <row r="29" spans="1:9" s="53" customFormat="1" ht="28.35" customHeight="1" x14ac:dyDescent="0.3">
      <c r="A29" s="26">
        <v>855</v>
      </c>
      <c r="B29" s="28" t="s">
        <v>4</v>
      </c>
      <c r="C29" s="83">
        <f t="shared" si="0"/>
        <v>4.0999999999999996</v>
      </c>
      <c r="D29" s="88">
        <f>'2.1'!L30</f>
        <v>100</v>
      </c>
      <c r="E29" s="88" t="str">
        <f>'2.1'!M30</f>
        <v>5</v>
      </c>
      <c r="F29" s="88">
        <f>'2.2'!E30</f>
        <v>68.782488571143745</v>
      </c>
      <c r="G29" s="88" t="str">
        <f>'2.2'!F30</f>
        <v>2</v>
      </c>
      <c r="H29" s="89">
        <f>'2.3'!E30</f>
        <v>100</v>
      </c>
      <c r="I29" s="89" t="str">
        <f>'2.3'!F30</f>
        <v>5</v>
      </c>
    </row>
    <row r="30" spans="1:9" s="53" customFormat="1" ht="28.35" customHeight="1" x14ac:dyDescent="0.3">
      <c r="A30" s="26">
        <v>856</v>
      </c>
      <c r="B30" s="28" t="s">
        <v>9</v>
      </c>
      <c r="C30" s="83">
        <f t="shared" si="0"/>
        <v>3.2</v>
      </c>
      <c r="D30" s="88">
        <f>'2.1'!L31</f>
        <v>100</v>
      </c>
      <c r="E30" s="88" t="str">
        <f>'2.1'!M31</f>
        <v>5</v>
      </c>
      <c r="F30" s="88" t="str">
        <f>'2.2'!E31</f>
        <v>х</v>
      </c>
      <c r="G30" s="88" t="str">
        <f>'2.2'!F31</f>
        <v>2</v>
      </c>
      <c r="H30" s="89" t="str">
        <f>'2.3'!E31</f>
        <v>х</v>
      </c>
      <c r="I30" s="89" t="str">
        <f>'2.3'!F31</f>
        <v>2</v>
      </c>
    </row>
    <row r="31" spans="1:9" s="53" customFormat="1" ht="28.35" customHeight="1" x14ac:dyDescent="0.3">
      <c r="A31" s="26" t="s">
        <v>69</v>
      </c>
      <c r="B31" s="27" t="s">
        <v>70</v>
      </c>
      <c r="C31" s="83">
        <f t="shared" si="0"/>
        <v>2.6</v>
      </c>
      <c r="D31" s="88">
        <f>'2.1'!L32</f>
        <v>100</v>
      </c>
      <c r="E31" s="88" t="str">
        <f>'2.1'!M32</f>
        <v>5</v>
      </c>
      <c r="F31" s="88">
        <f>'2.2'!E32</f>
        <v>0</v>
      </c>
      <c r="G31" s="88" t="str">
        <f>'2.2'!F32</f>
        <v>0</v>
      </c>
      <c r="H31" s="89" t="str">
        <f>'2.3'!E32</f>
        <v>х</v>
      </c>
      <c r="I31" s="89" t="str">
        <f>'2.3'!F32</f>
        <v>2</v>
      </c>
    </row>
    <row r="32" spans="1:9" s="53" customFormat="1" ht="28.35" customHeight="1" x14ac:dyDescent="0.3">
      <c r="A32" s="26">
        <v>861</v>
      </c>
      <c r="B32" s="28" t="s">
        <v>71</v>
      </c>
      <c r="C32" s="83">
        <f t="shared" si="0"/>
        <v>3.8</v>
      </c>
      <c r="D32" s="88">
        <f>'2.1'!L33</f>
        <v>100</v>
      </c>
      <c r="E32" s="88" t="str">
        <f>'2.1'!M33</f>
        <v>5</v>
      </c>
      <c r="F32" s="88">
        <f>'2.2'!E33</f>
        <v>45.00315478333043</v>
      </c>
      <c r="G32" s="88" t="str">
        <f>'2.2'!F33</f>
        <v>1</v>
      </c>
      <c r="H32" s="89">
        <f>'2.3'!E33</f>
        <v>100</v>
      </c>
      <c r="I32" s="89" t="str">
        <f>'2.3'!F33</f>
        <v>5</v>
      </c>
    </row>
    <row r="33" spans="1:9" s="53" customFormat="1" ht="28.35" customHeight="1" x14ac:dyDescent="0.3">
      <c r="A33" s="26" t="s">
        <v>61</v>
      </c>
      <c r="B33" s="28" t="s">
        <v>60</v>
      </c>
      <c r="C33" s="83">
        <f t="shared" si="0"/>
        <v>0.6</v>
      </c>
      <c r="D33" s="88">
        <f>'2.1'!L34</f>
        <v>70</v>
      </c>
      <c r="E33" s="88" t="str">
        <f>'2.1'!M34</f>
        <v>0</v>
      </c>
      <c r="F33" s="88">
        <f>'2.2'!E34</f>
        <v>0</v>
      </c>
      <c r="G33" s="88" t="str">
        <f>'2.2'!F34</f>
        <v>0</v>
      </c>
      <c r="H33" s="89" t="str">
        <f>'2.3'!E34</f>
        <v>х</v>
      </c>
      <c r="I33" s="89" t="str">
        <f>'2.3'!F34</f>
        <v>2</v>
      </c>
    </row>
    <row r="34" spans="1:9" s="53" customFormat="1" ht="28.35" customHeight="1" x14ac:dyDescent="0.3">
      <c r="A34" s="26">
        <v>875</v>
      </c>
      <c r="B34" s="28" t="s">
        <v>6</v>
      </c>
      <c r="C34" s="83">
        <f t="shared" si="0"/>
        <v>2</v>
      </c>
      <c r="D34" s="88">
        <f>'2.1'!L35</f>
        <v>86.666666666666671</v>
      </c>
      <c r="E34" s="88" t="str">
        <f>'2.1'!M35</f>
        <v>2</v>
      </c>
      <c r="F34" s="88" t="str">
        <f>'2.2'!E35</f>
        <v>х</v>
      </c>
      <c r="G34" s="88" t="str">
        <f>'2.2'!F35</f>
        <v>2</v>
      </c>
      <c r="H34" s="89" t="str">
        <f>'2.3'!E35</f>
        <v>х</v>
      </c>
      <c r="I34" s="89" t="str">
        <f>'2.3'!F35</f>
        <v>2</v>
      </c>
    </row>
    <row r="35" spans="1:9" s="53" customFormat="1" ht="28.35" customHeight="1" x14ac:dyDescent="0.3">
      <c r="A35" s="26">
        <v>880</v>
      </c>
      <c r="B35" s="27" t="s">
        <v>49</v>
      </c>
      <c r="C35" s="83">
        <f t="shared" si="0"/>
        <v>1.5</v>
      </c>
      <c r="D35" s="88">
        <f>'2.1'!L36</f>
        <v>61.111111111111114</v>
      </c>
      <c r="E35" s="88" t="str">
        <f>'2.1'!M36</f>
        <v>0</v>
      </c>
      <c r="F35" s="88">
        <f>'2.2'!E36</f>
        <v>11.160558799521539</v>
      </c>
      <c r="G35" s="88" t="str">
        <f>'2.2'!F36</f>
        <v>0</v>
      </c>
      <c r="H35" s="89">
        <f>'2.3'!E36</f>
        <v>100</v>
      </c>
      <c r="I35" s="89" t="str">
        <f>'2.3'!F36</f>
        <v>5</v>
      </c>
    </row>
    <row r="36" spans="1:9" ht="26.4" x14ac:dyDescent="0.3">
      <c r="A36" s="26">
        <v>886</v>
      </c>
      <c r="B36" s="27" t="s">
        <v>46</v>
      </c>
      <c r="C36" s="83">
        <f t="shared" si="0"/>
        <v>3.2</v>
      </c>
      <c r="D36" s="88">
        <f>'2.1'!L37</f>
        <v>100</v>
      </c>
      <c r="E36" s="88" t="str">
        <f>'2.1'!M37</f>
        <v>5</v>
      </c>
      <c r="F36" s="88" t="str">
        <f>'2.2'!E37</f>
        <v>х</v>
      </c>
      <c r="G36" s="88" t="str">
        <f>'2.2'!F37</f>
        <v>2</v>
      </c>
      <c r="H36" s="89" t="str">
        <f>'2.3'!E37</f>
        <v>х</v>
      </c>
      <c r="I36" s="89" t="str">
        <f>'2.3'!F37</f>
        <v>2</v>
      </c>
    </row>
    <row r="37" spans="1:9" ht="26.4" x14ac:dyDescent="0.3">
      <c r="A37" s="26">
        <v>892</v>
      </c>
      <c r="B37" s="27" t="s">
        <v>39</v>
      </c>
      <c r="C37" s="83">
        <f t="shared" si="0"/>
        <v>3.2</v>
      </c>
      <c r="D37" s="88">
        <f>'2.1'!L38</f>
        <v>100</v>
      </c>
      <c r="E37" s="88" t="str">
        <f>'2.1'!M38</f>
        <v>5</v>
      </c>
      <c r="F37" s="88" t="str">
        <f>'2.2'!E38</f>
        <v>х</v>
      </c>
      <c r="G37" s="88" t="str">
        <f>'2.2'!F38</f>
        <v>2</v>
      </c>
      <c r="H37" s="89" t="str">
        <f>'2.3'!E38</f>
        <v>х</v>
      </c>
      <c r="I37" s="89" t="str">
        <f>'2.3'!F38</f>
        <v>2</v>
      </c>
    </row>
    <row r="38" spans="1:9" x14ac:dyDescent="0.3">
      <c r="H38" s="54"/>
      <c r="I38" s="54"/>
    </row>
    <row r="39" spans="1:9" x14ac:dyDescent="0.3">
      <c r="H39" s="54"/>
      <c r="I39" s="54"/>
    </row>
    <row r="40" spans="1:9" x14ac:dyDescent="0.3">
      <c r="H40" s="54"/>
      <c r="I40" s="54"/>
    </row>
    <row r="41" spans="1:9" x14ac:dyDescent="0.3">
      <c r="H41" s="54"/>
      <c r="I41" s="54"/>
    </row>
    <row r="42" spans="1:9" x14ac:dyDescent="0.3">
      <c r="H42" s="54"/>
      <c r="I42" s="54"/>
    </row>
    <row r="43" spans="1:9" x14ac:dyDescent="0.3">
      <c r="H43" s="54"/>
      <c r="I43" s="54"/>
    </row>
    <row r="44" spans="1:9" x14ac:dyDescent="0.3">
      <c r="H44" s="54"/>
      <c r="I44" s="54"/>
    </row>
    <row r="45" spans="1:9" x14ac:dyDescent="0.3">
      <c r="H45" s="54"/>
      <c r="I45" s="54"/>
    </row>
    <row r="46" spans="1:9" x14ac:dyDescent="0.3">
      <c r="H46" s="54"/>
      <c r="I46" s="54"/>
    </row>
    <row r="47" spans="1:9" x14ac:dyDescent="0.3">
      <c r="H47" s="54"/>
      <c r="I47" s="54"/>
    </row>
    <row r="48" spans="1:9" x14ac:dyDescent="0.3">
      <c r="H48" s="54"/>
      <c r="I48" s="54"/>
    </row>
    <row r="49" spans="8:9" x14ac:dyDescent="0.3">
      <c r="H49" s="54"/>
      <c r="I49" s="54"/>
    </row>
    <row r="50" spans="8:9" x14ac:dyDescent="0.3">
      <c r="H50" s="54"/>
      <c r="I50" s="54"/>
    </row>
    <row r="51" spans="8:9" x14ac:dyDescent="0.3">
      <c r="H51" s="54"/>
      <c r="I51" s="54"/>
    </row>
    <row r="52" spans="8:9" x14ac:dyDescent="0.3">
      <c r="H52" s="54"/>
      <c r="I52" s="54"/>
    </row>
    <row r="53" spans="8:9" x14ac:dyDescent="0.3">
      <c r="H53" s="54"/>
      <c r="I53" s="54"/>
    </row>
    <row r="54" spans="8:9" x14ac:dyDescent="0.3">
      <c r="H54" s="54"/>
      <c r="I54" s="54"/>
    </row>
    <row r="55" spans="8:9" x14ac:dyDescent="0.3">
      <c r="H55" s="54"/>
      <c r="I55" s="54"/>
    </row>
    <row r="56" spans="8:9" x14ac:dyDescent="0.3">
      <c r="H56" s="54"/>
      <c r="I56" s="54"/>
    </row>
    <row r="57" spans="8:9" x14ac:dyDescent="0.3">
      <c r="H57" s="54"/>
      <c r="I57" s="54"/>
    </row>
    <row r="58" spans="8:9" x14ac:dyDescent="0.3">
      <c r="H58" s="54"/>
      <c r="I58" s="54"/>
    </row>
    <row r="59" spans="8:9" x14ac:dyDescent="0.3">
      <c r="H59" s="54"/>
      <c r="I59" s="54"/>
    </row>
    <row r="60" spans="8:9" x14ac:dyDescent="0.3">
      <c r="H60" s="54"/>
      <c r="I60" s="54"/>
    </row>
    <row r="61" spans="8:9" x14ac:dyDescent="0.3">
      <c r="H61" s="54"/>
      <c r="I61" s="54"/>
    </row>
    <row r="62" spans="8:9" x14ac:dyDescent="0.3">
      <c r="H62" s="54"/>
      <c r="I62" s="54"/>
    </row>
    <row r="63" spans="8:9" x14ac:dyDescent="0.3">
      <c r="H63" s="54"/>
      <c r="I63" s="54"/>
    </row>
    <row r="64" spans="8:9" x14ac:dyDescent="0.3">
      <c r="H64" s="54"/>
      <c r="I64" s="54"/>
    </row>
    <row r="65" spans="8:9" x14ac:dyDescent="0.3">
      <c r="H65" s="54"/>
      <c r="I65" s="54"/>
    </row>
    <row r="66" spans="8:9" x14ac:dyDescent="0.3">
      <c r="H66" s="54"/>
      <c r="I66" s="54"/>
    </row>
    <row r="67" spans="8:9" x14ac:dyDescent="0.3">
      <c r="H67" s="54"/>
      <c r="I67" s="54"/>
    </row>
    <row r="68" spans="8:9" x14ac:dyDescent="0.3">
      <c r="H68" s="54"/>
      <c r="I68" s="54"/>
    </row>
    <row r="69" spans="8:9" x14ac:dyDescent="0.3">
      <c r="H69" s="54"/>
      <c r="I69" s="54"/>
    </row>
    <row r="70" spans="8:9" x14ac:dyDescent="0.3">
      <c r="H70" s="54"/>
      <c r="I70" s="54"/>
    </row>
    <row r="71" spans="8:9" x14ac:dyDescent="0.3">
      <c r="H71" s="54"/>
      <c r="I71" s="54"/>
    </row>
    <row r="72" spans="8:9" x14ac:dyDescent="0.3">
      <c r="H72" s="54"/>
      <c r="I72" s="54"/>
    </row>
    <row r="73" spans="8:9" x14ac:dyDescent="0.3">
      <c r="H73" s="54"/>
      <c r="I73" s="54"/>
    </row>
    <row r="74" spans="8:9" x14ac:dyDescent="0.3">
      <c r="H74" s="54"/>
      <c r="I74" s="54"/>
    </row>
    <row r="75" spans="8:9" x14ac:dyDescent="0.3">
      <c r="H75" s="54"/>
      <c r="I75" s="54"/>
    </row>
    <row r="76" spans="8:9" x14ac:dyDescent="0.3">
      <c r="H76" s="54"/>
      <c r="I76" s="54"/>
    </row>
    <row r="77" spans="8:9" x14ac:dyDescent="0.3">
      <c r="H77" s="54"/>
      <c r="I77" s="54"/>
    </row>
    <row r="78" spans="8:9" x14ac:dyDescent="0.3">
      <c r="H78" s="54"/>
      <c r="I78" s="54"/>
    </row>
    <row r="79" spans="8:9" x14ac:dyDescent="0.3">
      <c r="H79" s="54"/>
      <c r="I79" s="54"/>
    </row>
    <row r="80" spans="8:9" x14ac:dyDescent="0.3">
      <c r="H80" s="54"/>
      <c r="I80" s="54"/>
    </row>
    <row r="81" spans="8:9" x14ac:dyDescent="0.3">
      <c r="H81" s="54"/>
      <c r="I81" s="54"/>
    </row>
    <row r="82" spans="8:9" x14ac:dyDescent="0.3">
      <c r="H82" s="54"/>
      <c r="I82" s="54"/>
    </row>
    <row r="83" spans="8:9" x14ac:dyDescent="0.3">
      <c r="H83" s="54"/>
      <c r="I83" s="54"/>
    </row>
    <row r="84" spans="8:9" x14ac:dyDescent="0.3">
      <c r="H84" s="54"/>
      <c r="I84" s="54"/>
    </row>
    <row r="85" spans="8:9" x14ac:dyDescent="0.3">
      <c r="H85" s="54"/>
      <c r="I85" s="54"/>
    </row>
    <row r="86" spans="8:9" x14ac:dyDescent="0.3">
      <c r="H86" s="54"/>
      <c r="I86" s="54"/>
    </row>
    <row r="87" spans="8:9" x14ac:dyDescent="0.3">
      <c r="H87" s="54"/>
      <c r="I87" s="54"/>
    </row>
    <row r="88" spans="8:9" x14ac:dyDescent="0.3">
      <c r="H88" s="54"/>
      <c r="I88" s="54"/>
    </row>
    <row r="89" spans="8:9" x14ac:dyDescent="0.3">
      <c r="H89" s="54"/>
      <c r="I89" s="54"/>
    </row>
    <row r="90" spans="8:9" x14ac:dyDescent="0.3">
      <c r="H90" s="54"/>
      <c r="I90" s="54"/>
    </row>
    <row r="91" spans="8:9" x14ac:dyDescent="0.3">
      <c r="H91" s="54"/>
      <c r="I91" s="54"/>
    </row>
    <row r="92" spans="8:9" x14ac:dyDescent="0.3">
      <c r="H92" s="54"/>
      <c r="I92" s="54"/>
    </row>
    <row r="93" spans="8:9" x14ac:dyDescent="0.3">
      <c r="H93" s="54"/>
      <c r="I93" s="54"/>
    </row>
    <row r="94" spans="8:9" x14ac:dyDescent="0.3">
      <c r="H94" s="54"/>
      <c r="I94" s="54"/>
    </row>
    <row r="95" spans="8:9" x14ac:dyDescent="0.3">
      <c r="H95" s="54"/>
      <c r="I95" s="54"/>
    </row>
    <row r="96" spans="8:9" x14ac:dyDescent="0.3">
      <c r="H96" s="54"/>
      <c r="I96" s="54"/>
    </row>
    <row r="97" spans="8:9" x14ac:dyDescent="0.3">
      <c r="H97" s="54"/>
      <c r="I97" s="54"/>
    </row>
    <row r="98" spans="8:9" x14ac:dyDescent="0.3">
      <c r="H98" s="54"/>
      <c r="I98" s="54"/>
    </row>
    <row r="99" spans="8:9" x14ac:dyDescent="0.3">
      <c r="H99" s="54"/>
      <c r="I99" s="54"/>
    </row>
    <row r="100" spans="8:9" x14ac:dyDescent="0.3">
      <c r="H100" s="54"/>
      <c r="I100" s="54"/>
    </row>
    <row r="101" spans="8:9" x14ac:dyDescent="0.3">
      <c r="H101" s="54"/>
      <c r="I101" s="54"/>
    </row>
    <row r="102" spans="8:9" x14ac:dyDescent="0.3">
      <c r="H102" s="54"/>
      <c r="I102" s="54"/>
    </row>
    <row r="103" spans="8:9" x14ac:dyDescent="0.3">
      <c r="H103" s="54"/>
      <c r="I103" s="54"/>
    </row>
    <row r="104" spans="8:9" x14ac:dyDescent="0.3">
      <c r="H104" s="54"/>
      <c r="I104" s="54"/>
    </row>
    <row r="105" spans="8:9" x14ac:dyDescent="0.3">
      <c r="H105" s="54"/>
      <c r="I105" s="54"/>
    </row>
    <row r="106" spans="8:9" x14ac:dyDescent="0.3">
      <c r="H106" s="54"/>
      <c r="I106" s="54"/>
    </row>
    <row r="107" spans="8:9" x14ac:dyDescent="0.3">
      <c r="H107" s="54"/>
      <c r="I107" s="54"/>
    </row>
    <row r="108" spans="8:9" x14ac:dyDescent="0.3">
      <c r="H108" s="54"/>
      <c r="I108" s="54"/>
    </row>
    <row r="109" spans="8:9" x14ac:dyDescent="0.3">
      <c r="H109" s="54"/>
      <c r="I109" s="54"/>
    </row>
    <row r="110" spans="8:9" x14ac:dyDescent="0.3">
      <c r="H110" s="54"/>
      <c r="I110" s="54"/>
    </row>
    <row r="111" spans="8:9" x14ac:dyDescent="0.3">
      <c r="H111" s="54"/>
      <c r="I111" s="54"/>
    </row>
    <row r="112" spans="8:9" x14ac:dyDescent="0.3">
      <c r="H112" s="54"/>
      <c r="I112" s="54"/>
    </row>
    <row r="113" spans="8:9" x14ac:dyDescent="0.3">
      <c r="H113" s="54"/>
      <c r="I113" s="54"/>
    </row>
    <row r="114" spans="8:9" x14ac:dyDescent="0.3">
      <c r="H114" s="54"/>
      <c r="I114" s="54"/>
    </row>
    <row r="115" spans="8:9" x14ac:dyDescent="0.3">
      <c r="H115" s="54"/>
      <c r="I115" s="54"/>
    </row>
    <row r="116" spans="8:9" x14ac:dyDescent="0.3">
      <c r="H116" s="54"/>
      <c r="I116" s="54"/>
    </row>
    <row r="117" spans="8:9" x14ac:dyDescent="0.3">
      <c r="H117" s="54"/>
      <c r="I117" s="54"/>
    </row>
    <row r="118" spans="8:9" x14ac:dyDescent="0.3">
      <c r="H118" s="54"/>
      <c r="I118" s="54"/>
    </row>
    <row r="119" spans="8:9" x14ac:dyDescent="0.3">
      <c r="H119" s="54"/>
      <c r="I119" s="54"/>
    </row>
    <row r="120" spans="8:9" x14ac:dyDescent="0.3">
      <c r="H120" s="54"/>
      <c r="I120" s="54"/>
    </row>
    <row r="121" spans="8:9" x14ac:dyDescent="0.3">
      <c r="H121" s="54"/>
      <c r="I121" s="54"/>
    </row>
    <row r="122" spans="8:9" x14ac:dyDescent="0.3">
      <c r="H122" s="54"/>
      <c r="I122" s="54"/>
    </row>
    <row r="123" spans="8:9" x14ac:dyDescent="0.3">
      <c r="H123" s="54"/>
      <c r="I123" s="54"/>
    </row>
    <row r="124" spans="8:9" x14ac:dyDescent="0.3">
      <c r="H124" s="54"/>
      <c r="I124" s="54"/>
    </row>
    <row r="125" spans="8:9" x14ac:dyDescent="0.3">
      <c r="H125" s="54"/>
      <c r="I125" s="54"/>
    </row>
    <row r="126" spans="8:9" x14ac:dyDescent="0.3">
      <c r="H126" s="54"/>
      <c r="I126" s="54"/>
    </row>
    <row r="127" spans="8:9" x14ac:dyDescent="0.3">
      <c r="H127" s="54"/>
      <c r="I127" s="54"/>
    </row>
    <row r="128" spans="8:9" x14ac:dyDescent="0.3">
      <c r="H128" s="54"/>
      <c r="I128" s="54"/>
    </row>
    <row r="129" spans="8:9" x14ac:dyDescent="0.3">
      <c r="H129" s="54"/>
      <c r="I129" s="54"/>
    </row>
    <row r="130" spans="8:9" x14ac:dyDescent="0.3">
      <c r="H130" s="54"/>
      <c r="I130" s="54"/>
    </row>
    <row r="131" spans="8:9" x14ac:dyDescent="0.3">
      <c r="H131" s="54"/>
      <c r="I131" s="54"/>
    </row>
    <row r="132" spans="8:9" x14ac:dyDescent="0.3">
      <c r="H132" s="54"/>
      <c r="I132" s="54"/>
    </row>
    <row r="133" spans="8:9" x14ac:dyDescent="0.3">
      <c r="H133" s="54"/>
      <c r="I133" s="54"/>
    </row>
    <row r="134" spans="8:9" x14ac:dyDescent="0.3">
      <c r="H134" s="54"/>
      <c r="I134" s="54"/>
    </row>
    <row r="135" spans="8:9" x14ac:dyDescent="0.3">
      <c r="H135" s="54"/>
      <c r="I135" s="54"/>
    </row>
    <row r="136" spans="8:9" x14ac:dyDescent="0.3">
      <c r="H136" s="54"/>
      <c r="I136" s="54"/>
    </row>
    <row r="137" spans="8:9" x14ac:dyDescent="0.3">
      <c r="H137" s="54"/>
      <c r="I137" s="54"/>
    </row>
    <row r="138" spans="8:9" x14ac:dyDescent="0.3">
      <c r="H138" s="54"/>
      <c r="I138" s="54"/>
    </row>
    <row r="139" spans="8:9" x14ac:dyDescent="0.3">
      <c r="H139" s="54"/>
      <c r="I139" s="54"/>
    </row>
    <row r="140" spans="8:9" x14ac:dyDescent="0.3">
      <c r="H140" s="54"/>
      <c r="I140" s="54"/>
    </row>
    <row r="141" spans="8:9" x14ac:dyDescent="0.3">
      <c r="H141" s="54"/>
      <c r="I141" s="54"/>
    </row>
    <row r="142" spans="8:9" x14ac:dyDescent="0.3">
      <c r="H142" s="54"/>
      <c r="I142" s="54"/>
    </row>
    <row r="143" spans="8:9" x14ac:dyDescent="0.3">
      <c r="H143" s="54"/>
      <c r="I143" s="54"/>
    </row>
    <row r="144" spans="8:9" x14ac:dyDescent="0.3">
      <c r="H144" s="54"/>
      <c r="I144" s="54"/>
    </row>
    <row r="145" spans="8:9" x14ac:dyDescent="0.3">
      <c r="H145" s="54"/>
      <c r="I145" s="54"/>
    </row>
    <row r="146" spans="8:9" x14ac:dyDescent="0.3">
      <c r="H146" s="54"/>
      <c r="I146" s="54"/>
    </row>
    <row r="147" spans="8:9" x14ac:dyDescent="0.3">
      <c r="H147" s="54"/>
      <c r="I147" s="54"/>
    </row>
    <row r="148" spans="8:9" x14ac:dyDescent="0.3">
      <c r="H148" s="54"/>
      <c r="I148" s="54"/>
    </row>
    <row r="149" spans="8:9" x14ac:dyDescent="0.3">
      <c r="H149" s="54"/>
      <c r="I149" s="54"/>
    </row>
    <row r="150" spans="8:9" x14ac:dyDescent="0.3">
      <c r="H150" s="54"/>
      <c r="I150" s="54"/>
    </row>
    <row r="151" spans="8:9" x14ac:dyDescent="0.3">
      <c r="H151" s="54"/>
      <c r="I151" s="54"/>
    </row>
    <row r="152" spans="8:9" x14ac:dyDescent="0.3">
      <c r="H152" s="54"/>
      <c r="I152" s="54"/>
    </row>
    <row r="153" spans="8:9" x14ac:dyDescent="0.3">
      <c r="H153" s="54"/>
      <c r="I153" s="54"/>
    </row>
    <row r="154" spans="8:9" x14ac:dyDescent="0.3">
      <c r="H154" s="54"/>
      <c r="I154" s="54"/>
    </row>
    <row r="155" spans="8:9" x14ac:dyDescent="0.3">
      <c r="H155" s="54"/>
      <c r="I155" s="54"/>
    </row>
    <row r="156" spans="8:9" x14ac:dyDescent="0.3">
      <c r="H156" s="54"/>
      <c r="I156" s="54"/>
    </row>
    <row r="157" spans="8:9" x14ac:dyDescent="0.3">
      <c r="H157" s="54"/>
      <c r="I157" s="54"/>
    </row>
    <row r="158" spans="8:9" x14ac:dyDescent="0.3">
      <c r="H158" s="54"/>
      <c r="I158" s="54"/>
    </row>
    <row r="159" spans="8:9" x14ac:dyDescent="0.3">
      <c r="H159" s="54"/>
      <c r="I159" s="54"/>
    </row>
    <row r="160" spans="8:9" x14ac:dyDescent="0.3">
      <c r="H160" s="54"/>
      <c r="I160" s="54"/>
    </row>
    <row r="161" spans="8:9" x14ac:dyDescent="0.3">
      <c r="H161" s="54"/>
      <c r="I161" s="54"/>
    </row>
    <row r="162" spans="8:9" x14ac:dyDescent="0.3">
      <c r="H162" s="54"/>
      <c r="I162" s="54"/>
    </row>
    <row r="163" spans="8:9" x14ac:dyDescent="0.3">
      <c r="H163" s="54"/>
      <c r="I163" s="54"/>
    </row>
    <row r="164" spans="8:9" x14ac:dyDescent="0.3">
      <c r="H164" s="54"/>
      <c r="I164" s="54"/>
    </row>
    <row r="165" spans="8:9" x14ac:dyDescent="0.3">
      <c r="H165" s="54"/>
      <c r="I165" s="54"/>
    </row>
    <row r="166" spans="8:9" x14ac:dyDescent="0.3">
      <c r="H166" s="54"/>
      <c r="I166" s="54"/>
    </row>
    <row r="167" spans="8:9" x14ac:dyDescent="0.3">
      <c r="H167" s="54"/>
      <c r="I167" s="54"/>
    </row>
    <row r="168" spans="8:9" x14ac:dyDescent="0.3">
      <c r="H168" s="54"/>
      <c r="I168" s="54"/>
    </row>
    <row r="169" spans="8:9" x14ac:dyDescent="0.3">
      <c r="H169" s="54"/>
      <c r="I169" s="54"/>
    </row>
    <row r="170" spans="8:9" x14ac:dyDescent="0.3">
      <c r="H170" s="54"/>
      <c r="I170" s="54"/>
    </row>
    <row r="171" spans="8:9" x14ac:dyDescent="0.3">
      <c r="H171" s="54"/>
      <c r="I171" s="54"/>
    </row>
    <row r="172" spans="8:9" x14ac:dyDescent="0.3">
      <c r="H172" s="54"/>
      <c r="I172" s="54"/>
    </row>
    <row r="173" spans="8:9" x14ac:dyDescent="0.3">
      <c r="H173" s="54"/>
      <c r="I173" s="54"/>
    </row>
    <row r="174" spans="8:9" x14ac:dyDescent="0.3">
      <c r="H174" s="54"/>
      <c r="I174" s="54"/>
    </row>
    <row r="175" spans="8:9" x14ac:dyDescent="0.3">
      <c r="H175" s="54"/>
      <c r="I175" s="54"/>
    </row>
    <row r="176" spans="8:9" x14ac:dyDescent="0.3">
      <c r="H176" s="54"/>
      <c r="I176" s="54"/>
    </row>
    <row r="177" spans="8:9" x14ac:dyDescent="0.3">
      <c r="H177" s="54"/>
      <c r="I177" s="54"/>
    </row>
    <row r="178" spans="8:9" x14ac:dyDescent="0.3">
      <c r="H178" s="54"/>
      <c r="I178" s="54"/>
    </row>
    <row r="179" spans="8:9" x14ac:dyDescent="0.3">
      <c r="H179" s="54"/>
      <c r="I179" s="54"/>
    </row>
    <row r="180" spans="8:9" x14ac:dyDescent="0.3">
      <c r="H180" s="54"/>
      <c r="I180" s="54"/>
    </row>
    <row r="181" spans="8:9" x14ac:dyDescent="0.3">
      <c r="H181" s="54"/>
      <c r="I181" s="54"/>
    </row>
    <row r="182" spans="8:9" x14ac:dyDescent="0.3">
      <c r="H182" s="54"/>
      <c r="I182" s="54"/>
    </row>
    <row r="183" spans="8:9" x14ac:dyDescent="0.3">
      <c r="H183" s="54"/>
      <c r="I183" s="54"/>
    </row>
    <row r="184" spans="8:9" x14ac:dyDescent="0.3">
      <c r="H184" s="54"/>
      <c r="I184" s="54"/>
    </row>
    <row r="185" spans="8:9" x14ac:dyDescent="0.3">
      <c r="H185" s="54"/>
      <c r="I185" s="54"/>
    </row>
    <row r="186" spans="8:9" x14ac:dyDescent="0.3">
      <c r="H186" s="54"/>
      <c r="I186" s="54"/>
    </row>
    <row r="187" spans="8:9" x14ac:dyDescent="0.3">
      <c r="H187" s="54"/>
      <c r="I187" s="54"/>
    </row>
    <row r="188" spans="8:9" x14ac:dyDescent="0.3">
      <c r="H188" s="54"/>
      <c r="I188" s="54"/>
    </row>
    <row r="189" spans="8:9" x14ac:dyDescent="0.3">
      <c r="H189" s="54"/>
      <c r="I189" s="54"/>
    </row>
    <row r="190" spans="8:9" x14ac:dyDescent="0.3">
      <c r="H190" s="54"/>
      <c r="I190" s="54"/>
    </row>
    <row r="191" spans="8:9" x14ac:dyDescent="0.3">
      <c r="H191" s="54"/>
      <c r="I191" s="54"/>
    </row>
    <row r="192" spans="8:9" x14ac:dyDescent="0.3">
      <c r="H192" s="54"/>
      <c r="I192" s="54"/>
    </row>
    <row r="193" spans="8:9" x14ac:dyDescent="0.3">
      <c r="H193" s="54"/>
      <c r="I193" s="54"/>
    </row>
    <row r="194" spans="8:9" x14ac:dyDescent="0.3">
      <c r="H194" s="54"/>
      <c r="I194" s="54"/>
    </row>
    <row r="195" spans="8:9" x14ac:dyDescent="0.3">
      <c r="H195" s="54"/>
      <c r="I195" s="54"/>
    </row>
    <row r="196" spans="8:9" x14ac:dyDescent="0.3">
      <c r="H196" s="54"/>
      <c r="I196" s="54"/>
    </row>
    <row r="197" spans="8:9" x14ac:dyDescent="0.3">
      <c r="H197" s="54"/>
      <c r="I197" s="54"/>
    </row>
    <row r="198" spans="8:9" x14ac:dyDescent="0.3">
      <c r="H198" s="54"/>
      <c r="I198" s="54"/>
    </row>
    <row r="199" spans="8:9" x14ac:dyDescent="0.3">
      <c r="H199" s="54"/>
      <c r="I199" s="54"/>
    </row>
    <row r="200" spans="8:9" x14ac:dyDescent="0.3">
      <c r="H200" s="54"/>
      <c r="I200" s="54"/>
    </row>
    <row r="201" spans="8:9" x14ac:dyDescent="0.3">
      <c r="H201" s="54"/>
      <c r="I201" s="54"/>
    </row>
    <row r="202" spans="8:9" x14ac:dyDescent="0.3">
      <c r="H202" s="54"/>
      <c r="I202" s="54"/>
    </row>
    <row r="203" spans="8:9" x14ac:dyDescent="0.3">
      <c r="H203" s="54"/>
      <c r="I203" s="54"/>
    </row>
  </sheetData>
  <autoFilter ref="A5:I37"/>
  <mergeCells count="7">
    <mergeCell ref="H3:I3"/>
    <mergeCell ref="H4:I4"/>
    <mergeCell ref="A1:I1"/>
    <mergeCell ref="F3:G3"/>
    <mergeCell ref="F4:G4"/>
    <mergeCell ref="D3:E3"/>
    <mergeCell ref="D4:E4"/>
  </mergeCells>
  <printOptions gridLines="1"/>
  <pageMargins left="0.39370078740157483" right="0.35433070866141736" top="0.43307086614173229" bottom="0.15748031496062992" header="0.15748031496062992" footer="0.19685039370078741"/>
  <pageSetup paperSize="9" scale="52" fitToHeight="0" orientation="portrait" horizontalDpi="4294967294" verticalDpi="4294967294"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tabColor rgb="FFFF66FF"/>
    <pageSetUpPr fitToPage="1"/>
  </sheetPr>
  <dimension ref="A1:M85"/>
  <sheetViews>
    <sheetView view="pageBreakPreview" zoomScaleNormal="110" zoomScaleSheetLayoutView="100" zoomScalePageLayoutView="95" workbookViewId="0">
      <pane xSplit="2" ySplit="6" topLeftCell="C31" activePane="bottomRight" state="frozen"/>
      <selection pane="topRight" activeCell="C1" sqref="C1"/>
      <selection pane="bottomLeft" activeCell="A5" sqref="A5"/>
      <selection pane="bottomRight" activeCell="E40" sqref="E40"/>
    </sheetView>
  </sheetViews>
  <sheetFormatPr defaultColWidth="7.5546875" defaultRowHeight="13.8" x14ac:dyDescent="0.25"/>
  <cols>
    <col min="1" max="1" width="7.109375" style="10" customWidth="1"/>
    <col min="2" max="2" width="48.5546875" style="13" customWidth="1"/>
    <col min="3" max="4" width="22.5546875" style="12" customWidth="1"/>
    <col min="5" max="5" width="32.44140625" style="15" customWidth="1"/>
    <col min="6" max="7" width="22.5546875" style="15" customWidth="1"/>
    <col min="8" max="8" width="32.44140625" style="15" customWidth="1"/>
    <col min="9" max="9" width="25.6640625" style="15" customWidth="1"/>
    <col min="10" max="12" width="32.44140625" style="15" customWidth="1"/>
    <col min="13" max="13" width="22.5546875" style="10" customWidth="1"/>
    <col min="14" max="16384" width="7.5546875" style="10"/>
  </cols>
  <sheetData>
    <row r="1" spans="1:13" ht="57" customHeight="1" x14ac:dyDescent="0.25">
      <c r="A1" s="139" t="s">
        <v>170</v>
      </c>
      <c r="B1" s="139"/>
      <c r="C1" s="139"/>
      <c r="D1" s="139"/>
      <c r="E1" s="139"/>
      <c r="F1" s="139"/>
      <c r="G1" s="139"/>
      <c r="H1" s="139"/>
      <c r="I1" s="139"/>
      <c r="J1" s="139"/>
      <c r="K1" s="139"/>
      <c r="L1" s="139"/>
      <c r="M1" s="139"/>
    </row>
    <row r="3" spans="1:13" ht="162.75" customHeight="1" x14ac:dyDescent="0.25">
      <c r="A3" s="47" t="s">
        <v>0</v>
      </c>
      <c r="B3" s="47" t="s">
        <v>1</v>
      </c>
      <c r="C3" s="34" t="s">
        <v>172</v>
      </c>
      <c r="D3" s="58" t="s">
        <v>173</v>
      </c>
      <c r="E3" s="58" t="s">
        <v>171</v>
      </c>
      <c r="F3" s="58" t="s">
        <v>174</v>
      </c>
      <c r="G3" s="58" t="s">
        <v>175</v>
      </c>
      <c r="H3" s="58" t="s">
        <v>176</v>
      </c>
      <c r="I3" s="58" t="s">
        <v>177</v>
      </c>
      <c r="J3" s="58" t="s">
        <v>178</v>
      </c>
      <c r="K3" s="58" t="s">
        <v>179</v>
      </c>
      <c r="L3" s="58" t="s">
        <v>171</v>
      </c>
      <c r="M3" s="34" t="s">
        <v>17</v>
      </c>
    </row>
    <row r="4" spans="1:13" ht="24" x14ac:dyDescent="0.25">
      <c r="A4" s="47"/>
      <c r="B4" s="48" t="s">
        <v>24</v>
      </c>
      <c r="C4" s="33" t="s">
        <v>192</v>
      </c>
      <c r="D4" s="33" t="s">
        <v>192</v>
      </c>
      <c r="E4" s="33" t="s">
        <v>192</v>
      </c>
      <c r="F4" s="33" t="s">
        <v>192</v>
      </c>
      <c r="G4" s="33" t="s">
        <v>192</v>
      </c>
      <c r="H4" s="33" t="s">
        <v>192</v>
      </c>
      <c r="I4" s="33" t="s">
        <v>192</v>
      </c>
      <c r="J4" s="33" t="s">
        <v>192</v>
      </c>
      <c r="K4" s="33" t="s">
        <v>192</v>
      </c>
      <c r="L4" s="33" t="s">
        <v>192</v>
      </c>
      <c r="M4" s="33" t="s">
        <v>192</v>
      </c>
    </row>
    <row r="5" spans="1:13" x14ac:dyDescent="0.25">
      <c r="A5" s="49"/>
      <c r="B5" s="48" t="s">
        <v>10</v>
      </c>
      <c r="C5" s="34" t="s">
        <v>14</v>
      </c>
      <c r="D5" s="34" t="s">
        <v>14</v>
      </c>
      <c r="E5" s="34" t="s">
        <v>18</v>
      </c>
      <c r="F5" s="34" t="s">
        <v>14</v>
      </c>
      <c r="G5" s="34" t="s">
        <v>14</v>
      </c>
      <c r="H5" s="34" t="s">
        <v>18</v>
      </c>
      <c r="I5" s="34" t="s">
        <v>14</v>
      </c>
      <c r="J5" s="34" t="s">
        <v>14</v>
      </c>
      <c r="K5" s="34" t="s">
        <v>18</v>
      </c>
      <c r="L5" s="34" t="s">
        <v>18</v>
      </c>
      <c r="M5" s="34" t="s">
        <v>21</v>
      </c>
    </row>
    <row r="6" spans="1:13" ht="48" x14ac:dyDescent="0.25">
      <c r="A6" s="49"/>
      <c r="B6" s="48" t="s">
        <v>11</v>
      </c>
      <c r="C6" s="34" t="s">
        <v>180</v>
      </c>
      <c r="D6" s="34" t="s">
        <v>180</v>
      </c>
      <c r="E6" s="35" t="s">
        <v>22</v>
      </c>
      <c r="F6" s="34" t="s">
        <v>180</v>
      </c>
      <c r="G6" s="34" t="s">
        <v>180</v>
      </c>
      <c r="H6" s="35" t="s">
        <v>22</v>
      </c>
      <c r="I6" s="34" t="s">
        <v>180</v>
      </c>
      <c r="J6" s="34" t="s">
        <v>180</v>
      </c>
      <c r="K6" s="35" t="s">
        <v>22</v>
      </c>
      <c r="L6" s="35" t="s">
        <v>22</v>
      </c>
      <c r="M6" s="34"/>
    </row>
    <row r="7" spans="1:13" s="3" customFormat="1" x14ac:dyDescent="0.3">
      <c r="A7" s="26">
        <v>802</v>
      </c>
      <c r="B7" s="27" t="s">
        <v>34</v>
      </c>
      <c r="C7" s="25">
        <v>3</v>
      </c>
      <c r="D7" s="25">
        <v>3</v>
      </c>
      <c r="E7" s="79">
        <f>IF(C7=0,"1",D7/C7)</f>
        <v>1</v>
      </c>
      <c r="F7" s="80">
        <v>7</v>
      </c>
      <c r="G7" s="80">
        <v>7</v>
      </c>
      <c r="H7" s="79">
        <f>IF(F7=0,"1",G7/F7)</f>
        <v>1</v>
      </c>
      <c r="I7" s="80">
        <v>1</v>
      </c>
      <c r="J7" s="80">
        <v>1</v>
      </c>
      <c r="K7" s="79">
        <f>IF(I7=0,"1",J7/I7)</f>
        <v>1</v>
      </c>
      <c r="L7" s="20">
        <f>((E7*0.4)+(H7*0.3)+(K7*0.3))*100</f>
        <v>100</v>
      </c>
      <c r="M7" s="45" t="str">
        <f>IF(L7=100,"5",IF(AND(L7&lt;100,L7&gt;=95),"4",IF(AND(L7&lt;95,L7&gt;=90),"3",IF(AND(L7&lt;90,L7&gt;=85),"2",IF(AND(L7&lt;85,L7&gt;=80),"1",IF(L7&lt;80,"0"))))))</f>
        <v>5</v>
      </c>
    </row>
    <row r="8" spans="1:13" s="13" customFormat="1" ht="26.4" x14ac:dyDescent="0.3">
      <c r="A8" s="26">
        <v>803</v>
      </c>
      <c r="B8" s="28" t="s">
        <v>7</v>
      </c>
      <c r="C8" s="25">
        <v>0</v>
      </c>
      <c r="D8" s="25">
        <v>0</v>
      </c>
      <c r="E8" s="79" t="str">
        <f t="shared" ref="E8:E38" si="0">IF(C8=0,"1",D8/C8)</f>
        <v>1</v>
      </c>
      <c r="F8" s="80">
        <v>0</v>
      </c>
      <c r="G8" s="80">
        <v>0</v>
      </c>
      <c r="H8" s="79" t="str">
        <f t="shared" ref="H8:H38" si="1">IF(F8=0,"1",G8/F8)</f>
        <v>1</v>
      </c>
      <c r="I8" s="80">
        <v>0</v>
      </c>
      <c r="J8" s="80">
        <v>0</v>
      </c>
      <c r="K8" s="79" t="str">
        <f t="shared" ref="K8:K38" si="2">IF(I8=0,"1",J8/I8)</f>
        <v>1</v>
      </c>
      <c r="L8" s="20">
        <f t="shared" ref="L8:L38" si="3">((E8*0.4)+(H8*0.3)+(K8*0.3))*100</f>
        <v>100</v>
      </c>
      <c r="M8" s="45" t="str">
        <f t="shared" ref="M8:M38" si="4">IF(L8=100,"5",IF(AND(L8&lt;100,L8&gt;=95),"4",IF(AND(L8&lt;95,L8&gt;=90),"3",IF(AND(L8&lt;90,L8&gt;=85),"2",IF(AND(L8&lt;85,L8&gt;=80),"1",IF(L8&lt;80,"0"))))))</f>
        <v>5</v>
      </c>
    </row>
    <row r="9" spans="1:13" s="13" customFormat="1" x14ac:dyDescent="0.3">
      <c r="A9" s="26">
        <v>811</v>
      </c>
      <c r="B9" s="28" t="s">
        <v>8</v>
      </c>
      <c r="C9" s="25">
        <v>6</v>
      </c>
      <c r="D9" s="25">
        <v>6</v>
      </c>
      <c r="E9" s="79">
        <f t="shared" si="0"/>
        <v>1</v>
      </c>
      <c r="F9" s="80">
        <v>0</v>
      </c>
      <c r="G9" s="80">
        <v>0</v>
      </c>
      <c r="H9" s="79" t="str">
        <f t="shared" si="1"/>
        <v>1</v>
      </c>
      <c r="I9" s="80">
        <v>0</v>
      </c>
      <c r="J9" s="80">
        <v>0</v>
      </c>
      <c r="K9" s="79" t="str">
        <f t="shared" si="2"/>
        <v>1</v>
      </c>
      <c r="L9" s="20">
        <f t="shared" si="3"/>
        <v>100</v>
      </c>
      <c r="M9" s="45" t="str">
        <f t="shared" si="4"/>
        <v>5</v>
      </c>
    </row>
    <row r="10" spans="1:13" s="13" customFormat="1" ht="26.4" x14ac:dyDescent="0.3">
      <c r="A10" s="26">
        <v>812</v>
      </c>
      <c r="B10" s="27" t="s">
        <v>76</v>
      </c>
      <c r="C10" s="25">
        <v>0</v>
      </c>
      <c r="D10" s="25">
        <v>0</v>
      </c>
      <c r="E10" s="79" t="str">
        <f t="shared" si="0"/>
        <v>1</v>
      </c>
      <c r="F10" s="80">
        <v>1</v>
      </c>
      <c r="G10" s="80">
        <v>1</v>
      </c>
      <c r="H10" s="79">
        <f t="shared" si="1"/>
        <v>1</v>
      </c>
      <c r="I10" s="80">
        <v>3</v>
      </c>
      <c r="J10" s="80">
        <v>3</v>
      </c>
      <c r="K10" s="79">
        <f t="shared" si="2"/>
        <v>1</v>
      </c>
      <c r="L10" s="20">
        <f t="shared" si="3"/>
        <v>100</v>
      </c>
      <c r="M10" s="45" t="str">
        <f t="shared" si="4"/>
        <v>5</v>
      </c>
    </row>
    <row r="11" spans="1:13" s="13" customFormat="1" x14ac:dyDescent="0.3">
      <c r="A11" s="26">
        <v>814</v>
      </c>
      <c r="B11" s="27" t="s">
        <v>77</v>
      </c>
      <c r="C11" s="25">
        <v>3</v>
      </c>
      <c r="D11" s="25">
        <v>0</v>
      </c>
      <c r="E11" s="79">
        <f t="shared" si="0"/>
        <v>0</v>
      </c>
      <c r="F11" s="80">
        <v>1</v>
      </c>
      <c r="G11" s="80">
        <v>1</v>
      </c>
      <c r="H11" s="79">
        <f t="shared" si="1"/>
        <v>1</v>
      </c>
      <c r="I11" s="80">
        <v>2</v>
      </c>
      <c r="J11" s="80">
        <v>2</v>
      </c>
      <c r="K11" s="79">
        <f t="shared" si="2"/>
        <v>1</v>
      </c>
      <c r="L11" s="20">
        <f t="shared" si="3"/>
        <v>60</v>
      </c>
      <c r="M11" s="45" t="str">
        <f t="shared" si="4"/>
        <v>0</v>
      </c>
    </row>
    <row r="12" spans="1:13" s="13" customFormat="1" ht="26.4" x14ac:dyDescent="0.3">
      <c r="A12" s="26">
        <v>815</v>
      </c>
      <c r="B12" s="28" t="s">
        <v>54</v>
      </c>
      <c r="C12" s="25">
        <v>0</v>
      </c>
      <c r="D12" s="25">
        <v>0</v>
      </c>
      <c r="E12" s="79" t="str">
        <f t="shared" si="0"/>
        <v>1</v>
      </c>
      <c r="F12" s="80">
        <v>0</v>
      </c>
      <c r="G12" s="80">
        <v>0</v>
      </c>
      <c r="H12" s="79" t="str">
        <f t="shared" si="1"/>
        <v>1</v>
      </c>
      <c r="I12" s="80">
        <v>0</v>
      </c>
      <c r="J12" s="80">
        <v>0</v>
      </c>
      <c r="K12" s="79" t="str">
        <f t="shared" si="2"/>
        <v>1</v>
      </c>
      <c r="L12" s="20">
        <f t="shared" si="3"/>
        <v>100</v>
      </c>
      <c r="M12" s="45" t="str">
        <f t="shared" si="4"/>
        <v>5</v>
      </c>
    </row>
    <row r="13" spans="1:13" s="13" customFormat="1" ht="26.4" x14ac:dyDescent="0.3">
      <c r="A13" s="26">
        <v>816</v>
      </c>
      <c r="B13" s="27" t="s">
        <v>35</v>
      </c>
      <c r="C13" s="25">
        <v>0</v>
      </c>
      <c r="D13" s="25">
        <v>0</v>
      </c>
      <c r="E13" s="79" t="str">
        <f t="shared" si="0"/>
        <v>1</v>
      </c>
      <c r="F13" s="80">
        <v>0</v>
      </c>
      <c r="G13" s="80">
        <v>0</v>
      </c>
      <c r="H13" s="79" t="str">
        <f t="shared" si="1"/>
        <v>1</v>
      </c>
      <c r="I13" s="80">
        <v>0</v>
      </c>
      <c r="J13" s="80">
        <v>0</v>
      </c>
      <c r="K13" s="79" t="str">
        <f t="shared" si="2"/>
        <v>1</v>
      </c>
      <c r="L13" s="20">
        <f t="shared" si="3"/>
        <v>100</v>
      </c>
      <c r="M13" s="45" t="str">
        <f t="shared" si="4"/>
        <v>5</v>
      </c>
    </row>
    <row r="14" spans="1:13" s="13" customFormat="1" ht="26.4" x14ac:dyDescent="0.3">
      <c r="A14" s="26" t="s">
        <v>55</v>
      </c>
      <c r="B14" s="27" t="s">
        <v>56</v>
      </c>
      <c r="C14" s="25">
        <v>0</v>
      </c>
      <c r="D14" s="25">
        <v>0</v>
      </c>
      <c r="E14" s="79" t="str">
        <f t="shared" si="0"/>
        <v>1</v>
      </c>
      <c r="F14" s="80">
        <v>0</v>
      </c>
      <c r="G14" s="80">
        <v>0</v>
      </c>
      <c r="H14" s="79" t="str">
        <f t="shared" si="1"/>
        <v>1</v>
      </c>
      <c r="I14" s="80">
        <v>0</v>
      </c>
      <c r="J14" s="80">
        <v>0</v>
      </c>
      <c r="K14" s="79" t="str">
        <f t="shared" si="2"/>
        <v>1</v>
      </c>
      <c r="L14" s="79">
        <f t="shared" si="3"/>
        <v>100</v>
      </c>
      <c r="M14" s="45" t="str">
        <f t="shared" si="4"/>
        <v>5</v>
      </c>
    </row>
    <row r="15" spans="1:13" s="13" customFormat="1" x14ac:dyDescent="0.3">
      <c r="A15" s="26">
        <v>820</v>
      </c>
      <c r="B15" s="28" t="s">
        <v>2</v>
      </c>
      <c r="C15" s="25">
        <v>0</v>
      </c>
      <c r="D15" s="25">
        <v>0</v>
      </c>
      <c r="E15" s="79" t="str">
        <f t="shared" si="0"/>
        <v>1</v>
      </c>
      <c r="F15" s="80">
        <v>12</v>
      </c>
      <c r="G15" s="80">
        <v>6</v>
      </c>
      <c r="H15" s="79">
        <f t="shared" si="1"/>
        <v>0.5</v>
      </c>
      <c r="I15" s="80">
        <v>0</v>
      </c>
      <c r="J15" s="80">
        <v>0</v>
      </c>
      <c r="K15" s="79" t="str">
        <f t="shared" si="2"/>
        <v>1</v>
      </c>
      <c r="L15" s="20">
        <f t="shared" si="3"/>
        <v>85.000000000000014</v>
      </c>
      <c r="M15" s="45" t="str">
        <f t="shared" si="4"/>
        <v>2</v>
      </c>
    </row>
    <row r="16" spans="1:13" s="13" customFormat="1" ht="26.4" x14ac:dyDescent="0.3">
      <c r="A16" s="26">
        <v>821</v>
      </c>
      <c r="B16" s="27" t="s">
        <v>48</v>
      </c>
      <c r="C16" s="25">
        <v>1</v>
      </c>
      <c r="D16" s="25">
        <v>1</v>
      </c>
      <c r="E16" s="79">
        <f t="shared" si="0"/>
        <v>1</v>
      </c>
      <c r="F16" s="80">
        <v>0</v>
      </c>
      <c r="G16" s="80">
        <v>0</v>
      </c>
      <c r="H16" s="79" t="str">
        <f t="shared" si="1"/>
        <v>1</v>
      </c>
      <c r="I16" s="80">
        <v>0</v>
      </c>
      <c r="J16" s="80">
        <v>0</v>
      </c>
      <c r="K16" s="79" t="str">
        <f t="shared" si="2"/>
        <v>1</v>
      </c>
      <c r="L16" s="20">
        <f t="shared" si="3"/>
        <v>100</v>
      </c>
      <c r="M16" s="45" t="str">
        <f t="shared" si="4"/>
        <v>5</v>
      </c>
    </row>
    <row r="17" spans="1:13" s="13" customFormat="1" x14ac:dyDescent="0.3">
      <c r="A17" s="26">
        <v>825</v>
      </c>
      <c r="B17" s="28" t="s">
        <v>53</v>
      </c>
      <c r="C17" s="25">
        <v>2</v>
      </c>
      <c r="D17" s="25">
        <v>0</v>
      </c>
      <c r="E17" s="79">
        <f t="shared" si="0"/>
        <v>0</v>
      </c>
      <c r="F17" s="80">
        <v>2</v>
      </c>
      <c r="G17" s="80">
        <v>1</v>
      </c>
      <c r="H17" s="79">
        <f t="shared" si="1"/>
        <v>0.5</v>
      </c>
      <c r="I17" s="80">
        <v>3</v>
      </c>
      <c r="J17" s="80">
        <v>3</v>
      </c>
      <c r="K17" s="79">
        <f t="shared" si="2"/>
        <v>1</v>
      </c>
      <c r="L17" s="20">
        <f t="shared" si="3"/>
        <v>44.999999999999993</v>
      </c>
      <c r="M17" s="45" t="str">
        <f t="shared" si="4"/>
        <v>0</v>
      </c>
    </row>
    <row r="18" spans="1:13" s="13" customFormat="1" ht="26.4" x14ac:dyDescent="0.3">
      <c r="A18" s="26" t="s">
        <v>57</v>
      </c>
      <c r="B18" s="28" t="s">
        <v>58</v>
      </c>
      <c r="C18" s="25">
        <v>0</v>
      </c>
      <c r="D18" s="25">
        <v>0</v>
      </c>
      <c r="E18" s="79" t="str">
        <f t="shared" si="0"/>
        <v>1</v>
      </c>
      <c r="F18" s="80">
        <v>0</v>
      </c>
      <c r="G18" s="80">
        <v>0</v>
      </c>
      <c r="H18" s="79" t="str">
        <f t="shared" si="1"/>
        <v>1</v>
      </c>
      <c r="I18" s="80">
        <v>0</v>
      </c>
      <c r="J18" s="80">
        <v>0</v>
      </c>
      <c r="K18" s="79" t="str">
        <f t="shared" si="2"/>
        <v>1</v>
      </c>
      <c r="L18" s="20">
        <f t="shared" si="3"/>
        <v>100</v>
      </c>
      <c r="M18" s="45" t="str">
        <f t="shared" si="4"/>
        <v>5</v>
      </c>
    </row>
    <row r="19" spans="1:13" s="13" customFormat="1" x14ac:dyDescent="0.3">
      <c r="A19" s="26">
        <v>830</v>
      </c>
      <c r="B19" s="28" t="s">
        <v>43</v>
      </c>
      <c r="C19" s="25">
        <v>12</v>
      </c>
      <c r="D19" s="25">
        <v>2</v>
      </c>
      <c r="E19" s="79">
        <f t="shared" si="0"/>
        <v>0.16666666666666666</v>
      </c>
      <c r="F19" s="80">
        <v>6</v>
      </c>
      <c r="G19" s="80">
        <v>6</v>
      </c>
      <c r="H19" s="79">
        <f t="shared" si="1"/>
        <v>1</v>
      </c>
      <c r="I19" s="80">
        <v>6</v>
      </c>
      <c r="J19" s="80">
        <v>6</v>
      </c>
      <c r="K19" s="79">
        <f t="shared" si="2"/>
        <v>1</v>
      </c>
      <c r="L19" s="20">
        <f t="shared" si="3"/>
        <v>66.666666666666657</v>
      </c>
      <c r="M19" s="45" t="str">
        <f t="shared" si="4"/>
        <v>0</v>
      </c>
    </row>
    <row r="20" spans="1:13" s="13" customFormat="1" ht="26.4" x14ac:dyDescent="0.3">
      <c r="A20" s="26">
        <v>832</v>
      </c>
      <c r="B20" s="28" t="s">
        <v>50</v>
      </c>
      <c r="C20" s="25">
        <v>0</v>
      </c>
      <c r="D20" s="25">
        <v>0</v>
      </c>
      <c r="E20" s="79" t="str">
        <f t="shared" si="0"/>
        <v>1</v>
      </c>
      <c r="F20" s="80">
        <v>0</v>
      </c>
      <c r="G20" s="80">
        <v>0</v>
      </c>
      <c r="H20" s="79" t="str">
        <f t="shared" si="1"/>
        <v>1</v>
      </c>
      <c r="I20" s="80">
        <v>0</v>
      </c>
      <c r="J20" s="80">
        <v>0</v>
      </c>
      <c r="K20" s="79" t="str">
        <f t="shared" si="2"/>
        <v>1</v>
      </c>
      <c r="L20" s="20">
        <f t="shared" si="3"/>
        <v>100</v>
      </c>
      <c r="M20" s="45" t="str">
        <f t="shared" si="4"/>
        <v>5</v>
      </c>
    </row>
    <row r="21" spans="1:13" s="13" customFormat="1" ht="26.4" x14ac:dyDescent="0.3">
      <c r="A21" s="26" t="s">
        <v>36</v>
      </c>
      <c r="B21" s="28" t="s">
        <v>51</v>
      </c>
      <c r="C21" s="25">
        <v>0</v>
      </c>
      <c r="D21" s="25">
        <v>0</v>
      </c>
      <c r="E21" s="79" t="str">
        <f t="shared" si="0"/>
        <v>1</v>
      </c>
      <c r="F21" s="80">
        <v>0</v>
      </c>
      <c r="G21" s="80">
        <v>0</v>
      </c>
      <c r="H21" s="79" t="str">
        <f t="shared" si="1"/>
        <v>1</v>
      </c>
      <c r="I21" s="80">
        <v>0</v>
      </c>
      <c r="J21" s="80">
        <v>0</v>
      </c>
      <c r="K21" s="79" t="str">
        <f t="shared" si="2"/>
        <v>1</v>
      </c>
      <c r="L21" s="20">
        <f t="shared" si="3"/>
        <v>100</v>
      </c>
      <c r="M21" s="45" t="str">
        <f t="shared" si="4"/>
        <v>5</v>
      </c>
    </row>
    <row r="22" spans="1:13" s="13" customFormat="1" x14ac:dyDescent="0.3">
      <c r="A22" s="26">
        <v>834</v>
      </c>
      <c r="B22" s="28" t="s">
        <v>3</v>
      </c>
      <c r="C22" s="25">
        <v>1</v>
      </c>
      <c r="D22" s="25">
        <v>0</v>
      </c>
      <c r="E22" s="79">
        <f t="shared" si="0"/>
        <v>0</v>
      </c>
      <c r="F22" s="80">
        <v>1</v>
      </c>
      <c r="G22" s="80">
        <v>0</v>
      </c>
      <c r="H22" s="79">
        <f t="shared" si="1"/>
        <v>0</v>
      </c>
      <c r="I22" s="80">
        <v>0</v>
      </c>
      <c r="J22" s="80">
        <v>0</v>
      </c>
      <c r="K22" s="79" t="str">
        <f t="shared" si="2"/>
        <v>1</v>
      </c>
      <c r="L22" s="79">
        <f t="shared" si="3"/>
        <v>30</v>
      </c>
      <c r="M22" s="45" t="str">
        <f t="shared" si="4"/>
        <v>0</v>
      </c>
    </row>
    <row r="23" spans="1:13" s="13" customFormat="1" ht="26.4" x14ac:dyDescent="0.3">
      <c r="A23" s="26">
        <v>835</v>
      </c>
      <c r="B23" s="27" t="s">
        <v>37</v>
      </c>
      <c r="C23" s="25">
        <v>2</v>
      </c>
      <c r="D23" s="25">
        <v>0</v>
      </c>
      <c r="E23" s="79">
        <f t="shared" si="0"/>
        <v>0</v>
      </c>
      <c r="F23" s="80">
        <v>1</v>
      </c>
      <c r="G23" s="80">
        <v>1</v>
      </c>
      <c r="H23" s="79">
        <f t="shared" si="1"/>
        <v>1</v>
      </c>
      <c r="I23" s="80">
        <v>0</v>
      </c>
      <c r="J23" s="80">
        <v>0</v>
      </c>
      <c r="K23" s="79" t="str">
        <f t="shared" si="2"/>
        <v>1</v>
      </c>
      <c r="L23" s="79">
        <f t="shared" si="3"/>
        <v>60</v>
      </c>
      <c r="M23" s="45" t="str">
        <f t="shared" si="4"/>
        <v>0</v>
      </c>
    </row>
    <row r="24" spans="1:13" s="13" customFormat="1" ht="26.4" x14ac:dyDescent="0.3">
      <c r="A24" s="26" t="s">
        <v>47</v>
      </c>
      <c r="B24" s="27" t="s">
        <v>59</v>
      </c>
      <c r="C24" s="25">
        <v>0</v>
      </c>
      <c r="D24" s="25">
        <v>0</v>
      </c>
      <c r="E24" s="79" t="str">
        <f t="shared" si="0"/>
        <v>1</v>
      </c>
      <c r="F24" s="80">
        <v>0</v>
      </c>
      <c r="G24" s="80">
        <v>0</v>
      </c>
      <c r="H24" s="79" t="str">
        <f t="shared" si="1"/>
        <v>1</v>
      </c>
      <c r="I24" s="80">
        <v>0</v>
      </c>
      <c r="J24" s="80">
        <v>0</v>
      </c>
      <c r="K24" s="79" t="str">
        <f t="shared" si="2"/>
        <v>1</v>
      </c>
      <c r="L24" s="79">
        <f t="shared" si="3"/>
        <v>100</v>
      </c>
      <c r="M24" s="45" t="str">
        <f t="shared" si="4"/>
        <v>5</v>
      </c>
    </row>
    <row r="25" spans="1:13" s="13" customFormat="1" x14ac:dyDescent="0.3">
      <c r="A25" s="26">
        <v>840</v>
      </c>
      <c r="B25" s="28" t="s">
        <v>5</v>
      </c>
      <c r="C25" s="25">
        <v>0</v>
      </c>
      <c r="D25" s="25">
        <v>0</v>
      </c>
      <c r="E25" s="79" t="str">
        <f t="shared" si="0"/>
        <v>1</v>
      </c>
      <c r="F25" s="80">
        <v>0</v>
      </c>
      <c r="G25" s="80">
        <v>0</v>
      </c>
      <c r="H25" s="79" t="str">
        <f t="shared" si="1"/>
        <v>1</v>
      </c>
      <c r="I25" s="80">
        <v>0</v>
      </c>
      <c r="J25" s="80">
        <v>0</v>
      </c>
      <c r="K25" s="79" t="str">
        <f t="shared" si="2"/>
        <v>1</v>
      </c>
      <c r="L25" s="79">
        <f t="shared" si="3"/>
        <v>100</v>
      </c>
      <c r="M25" s="45" t="str">
        <f t="shared" si="4"/>
        <v>5</v>
      </c>
    </row>
    <row r="26" spans="1:13" s="13" customFormat="1" ht="26.4" x14ac:dyDescent="0.3">
      <c r="A26" s="26">
        <v>843</v>
      </c>
      <c r="B26" s="27" t="s">
        <v>44</v>
      </c>
      <c r="C26" s="25">
        <v>0</v>
      </c>
      <c r="D26" s="25">
        <v>0</v>
      </c>
      <c r="E26" s="79" t="str">
        <f t="shared" si="0"/>
        <v>1</v>
      </c>
      <c r="F26" s="80">
        <v>0</v>
      </c>
      <c r="G26" s="80">
        <v>0</v>
      </c>
      <c r="H26" s="79" t="str">
        <f t="shared" si="1"/>
        <v>1</v>
      </c>
      <c r="I26" s="80">
        <v>0</v>
      </c>
      <c r="J26" s="80">
        <v>0</v>
      </c>
      <c r="K26" s="79" t="str">
        <f t="shared" si="2"/>
        <v>1</v>
      </c>
      <c r="L26" s="79">
        <f t="shared" si="3"/>
        <v>100</v>
      </c>
      <c r="M26" s="45" t="str">
        <f t="shared" si="4"/>
        <v>5</v>
      </c>
    </row>
    <row r="27" spans="1:13" s="13" customFormat="1" ht="26.4" x14ac:dyDescent="0.3">
      <c r="A27" s="26" t="s">
        <v>38</v>
      </c>
      <c r="B27" s="27" t="s">
        <v>45</v>
      </c>
      <c r="C27" s="25">
        <v>0</v>
      </c>
      <c r="D27" s="25">
        <v>0</v>
      </c>
      <c r="E27" s="79" t="str">
        <f t="shared" si="0"/>
        <v>1</v>
      </c>
      <c r="F27" s="80">
        <v>0</v>
      </c>
      <c r="G27" s="80">
        <v>0</v>
      </c>
      <c r="H27" s="79" t="str">
        <f t="shared" si="1"/>
        <v>1</v>
      </c>
      <c r="I27" s="80">
        <v>0</v>
      </c>
      <c r="J27" s="80">
        <v>0</v>
      </c>
      <c r="K27" s="79" t="str">
        <f t="shared" si="2"/>
        <v>1</v>
      </c>
      <c r="L27" s="79">
        <f t="shared" si="3"/>
        <v>100</v>
      </c>
      <c r="M27" s="45" t="str">
        <f t="shared" si="4"/>
        <v>5</v>
      </c>
    </row>
    <row r="28" spans="1:13" s="13" customFormat="1" ht="26.4" x14ac:dyDescent="0.3">
      <c r="A28" s="26">
        <v>846</v>
      </c>
      <c r="B28" s="28" t="s">
        <v>66</v>
      </c>
      <c r="C28" s="25">
        <v>0</v>
      </c>
      <c r="D28" s="25">
        <v>0</v>
      </c>
      <c r="E28" s="79" t="str">
        <f t="shared" si="0"/>
        <v>1</v>
      </c>
      <c r="F28" s="80">
        <v>0</v>
      </c>
      <c r="G28" s="80">
        <v>0</v>
      </c>
      <c r="H28" s="79" t="str">
        <f t="shared" si="1"/>
        <v>1</v>
      </c>
      <c r="I28" s="80">
        <v>0</v>
      </c>
      <c r="J28" s="80">
        <v>0</v>
      </c>
      <c r="K28" s="79" t="str">
        <f t="shared" si="2"/>
        <v>1</v>
      </c>
      <c r="L28" s="79">
        <f t="shared" si="3"/>
        <v>100</v>
      </c>
      <c r="M28" s="45" t="str">
        <f t="shared" si="4"/>
        <v>5</v>
      </c>
    </row>
    <row r="29" spans="1:13" s="13" customFormat="1" ht="26.4" x14ac:dyDescent="0.3">
      <c r="A29" s="26" t="s">
        <v>67</v>
      </c>
      <c r="B29" s="28" t="s">
        <v>68</v>
      </c>
      <c r="C29" s="25">
        <v>5</v>
      </c>
      <c r="D29" s="25">
        <v>0</v>
      </c>
      <c r="E29" s="79">
        <f t="shared" si="0"/>
        <v>0</v>
      </c>
      <c r="F29" s="80">
        <v>5</v>
      </c>
      <c r="G29" s="80">
        <v>0</v>
      </c>
      <c r="H29" s="79">
        <f t="shared" si="1"/>
        <v>0</v>
      </c>
      <c r="I29" s="80">
        <v>1</v>
      </c>
      <c r="J29" s="80">
        <v>1</v>
      </c>
      <c r="K29" s="79">
        <f t="shared" si="2"/>
        <v>1</v>
      </c>
      <c r="L29" s="79">
        <f t="shared" si="3"/>
        <v>30</v>
      </c>
      <c r="M29" s="45" t="str">
        <f t="shared" si="4"/>
        <v>0</v>
      </c>
    </row>
    <row r="30" spans="1:13" s="13" customFormat="1" x14ac:dyDescent="0.3">
      <c r="A30" s="26">
        <v>855</v>
      </c>
      <c r="B30" s="28" t="s">
        <v>4</v>
      </c>
      <c r="C30" s="25">
        <v>2</v>
      </c>
      <c r="D30" s="25">
        <v>2</v>
      </c>
      <c r="E30" s="79">
        <f t="shared" si="0"/>
        <v>1</v>
      </c>
      <c r="F30" s="80">
        <v>0</v>
      </c>
      <c r="G30" s="80">
        <v>0</v>
      </c>
      <c r="H30" s="79" t="str">
        <f t="shared" si="1"/>
        <v>1</v>
      </c>
      <c r="I30" s="80">
        <v>0</v>
      </c>
      <c r="J30" s="80">
        <v>0</v>
      </c>
      <c r="K30" s="79" t="str">
        <f t="shared" si="2"/>
        <v>1</v>
      </c>
      <c r="L30" s="20">
        <f t="shared" si="3"/>
        <v>100</v>
      </c>
      <c r="M30" s="45" t="str">
        <f t="shared" si="4"/>
        <v>5</v>
      </c>
    </row>
    <row r="31" spans="1:13" s="13" customFormat="1" x14ac:dyDescent="0.3">
      <c r="A31" s="26">
        <v>856</v>
      </c>
      <c r="B31" s="28" t="s">
        <v>9</v>
      </c>
      <c r="C31" s="25">
        <v>0</v>
      </c>
      <c r="D31" s="25">
        <v>0</v>
      </c>
      <c r="E31" s="79" t="str">
        <f t="shared" si="0"/>
        <v>1</v>
      </c>
      <c r="F31" s="80">
        <v>0</v>
      </c>
      <c r="G31" s="80">
        <v>0</v>
      </c>
      <c r="H31" s="79" t="str">
        <f t="shared" si="1"/>
        <v>1</v>
      </c>
      <c r="I31" s="80">
        <v>0</v>
      </c>
      <c r="J31" s="80">
        <v>0</v>
      </c>
      <c r="K31" s="79" t="str">
        <f t="shared" si="2"/>
        <v>1</v>
      </c>
      <c r="L31" s="20">
        <f t="shared" si="3"/>
        <v>100</v>
      </c>
      <c r="M31" s="45" t="str">
        <f t="shared" si="4"/>
        <v>5</v>
      </c>
    </row>
    <row r="32" spans="1:13" s="13" customFormat="1" ht="26.4" x14ac:dyDescent="0.3">
      <c r="A32" s="26" t="s">
        <v>69</v>
      </c>
      <c r="B32" s="28" t="s">
        <v>70</v>
      </c>
      <c r="C32" s="25">
        <v>0</v>
      </c>
      <c r="D32" s="25">
        <v>0</v>
      </c>
      <c r="E32" s="79" t="str">
        <f t="shared" si="0"/>
        <v>1</v>
      </c>
      <c r="F32" s="80">
        <v>1</v>
      </c>
      <c r="G32" s="80">
        <v>1</v>
      </c>
      <c r="H32" s="79">
        <f t="shared" si="1"/>
        <v>1</v>
      </c>
      <c r="I32" s="80">
        <v>2</v>
      </c>
      <c r="J32" s="80">
        <v>2</v>
      </c>
      <c r="K32" s="79">
        <f t="shared" si="2"/>
        <v>1</v>
      </c>
      <c r="L32" s="20">
        <f t="shared" si="3"/>
        <v>100</v>
      </c>
      <c r="M32" s="45" t="str">
        <f t="shared" si="4"/>
        <v>5</v>
      </c>
    </row>
    <row r="33" spans="1:13" s="13" customFormat="1" ht="26.4" x14ac:dyDescent="0.3">
      <c r="A33" s="26">
        <v>861</v>
      </c>
      <c r="B33" s="28" t="s">
        <v>71</v>
      </c>
      <c r="C33" s="25">
        <v>0</v>
      </c>
      <c r="D33" s="25">
        <v>0</v>
      </c>
      <c r="E33" s="79" t="str">
        <f t="shared" si="0"/>
        <v>1</v>
      </c>
      <c r="F33" s="80">
        <v>3</v>
      </c>
      <c r="G33" s="80">
        <v>3</v>
      </c>
      <c r="H33" s="79">
        <f t="shared" si="1"/>
        <v>1</v>
      </c>
      <c r="I33" s="80">
        <v>7</v>
      </c>
      <c r="J33" s="80">
        <v>7</v>
      </c>
      <c r="K33" s="79">
        <f t="shared" si="2"/>
        <v>1</v>
      </c>
      <c r="L33" s="79">
        <f t="shared" si="3"/>
        <v>100</v>
      </c>
      <c r="M33" s="45" t="str">
        <f t="shared" si="4"/>
        <v>5</v>
      </c>
    </row>
    <row r="34" spans="1:13" s="13" customFormat="1" ht="26.4" x14ac:dyDescent="0.3">
      <c r="A34" s="26" t="s">
        <v>61</v>
      </c>
      <c r="B34" s="28" t="s">
        <v>60</v>
      </c>
      <c r="C34" s="25">
        <v>1</v>
      </c>
      <c r="D34" s="25">
        <v>1</v>
      </c>
      <c r="E34" s="79">
        <f t="shared" si="0"/>
        <v>1</v>
      </c>
      <c r="F34" s="80">
        <v>1</v>
      </c>
      <c r="G34" s="80">
        <v>0</v>
      </c>
      <c r="H34" s="79">
        <f t="shared" si="1"/>
        <v>0</v>
      </c>
      <c r="I34" s="80">
        <v>3</v>
      </c>
      <c r="J34" s="80">
        <v>3</v>
      </c>
      <c r="K34" s="79">
        <f t="shared" si="2"/>
        <v>1</v>
      </c>
      <c r="L34" s="20">
        <f t="shared" si="3"/>
        <v>70</v>
      </c>
      <c r="M34" s="45" t="str">
        <f t="shared" si="4"/>
        <v>0</v>
      </c>
    </row>
    <row r="35" spans="1:13" s="13" customFormat="1" x14ac:dyDescent="0.3">
      <c r="A35" s="26">
        <v>875</v>
      </c>
      <c r="B35" s="28" t="s">
        <v>6</v>
      </c>
      <c r="C35" s="25">
        <v>3</v>
      </c>
      <c r="D35" s="25">
        <v>2</v>
      </c>
      <c r="E35" s="79">
        <f t="shared" si="0"/>
        <v>0.66666666666666663</v>
      </c>
      <c r="F35" s="80">
        <v>0</v>
      </c>
      <c r="G35" s="80">
        <v>0</v>
      </c>
      <c r="H35" s="79" t="str">
        <f t="shared" si="1"/>
        <v>1</v>
      </c>
      <c r="I35" s="80">
        <v>0</v>
      </c>
      <c r="J35" s="80">
        <v>0</v>
      </c>
      <c r="K35" s="79" t="str">
        <f t="shared" si="2"/>
        <v>1</v>
      </c>
      <c r="L35" s="79">
        <f t="shared" si="3"/>
        <v>86.666666666666671</v>
      </c>
      <c r="M35" s="45" t="str">
        <f t="shared" si="4"/>
        <v>2</v>
      </c>
    </row>
    <row r="36" spans="1:13" s="13" customFormat="1" x14ac:dyDescent="0.3">
      <c r="A36" s="26">
        <v>880</v>
      </c>
      <c r="B36" s="27" t="s">
        <v>49</v>
      </c>
      <c r="C36" s="25">
        <v>9</v>
      </c>
      <c r="D36" s="25">
        <v>7</v>
      </c>
      <c r="E36" s="79">
        <f t="shared" si="0"/>
        <v>0.77777777777777779</v>
      </c>
      <c r="F36" s="80">
        <v>4</v>
      </c>
      <c r="G36" s="80">
        <v>4</v>
      </c>
      <c r="H36" s="79">
        <f t="shared" si="1"/>
        <v>1</v>
      </c>
      <c r="I36" s="80">
        <v>3</v>
      </c>
      <c r="J36" s="80">
        <v>0</v>
      </c>
      <c r="K36" s="79">
        <f t="shared" si="2"/>
        <v>0</v>
      </c>
      <c r="L36" s="79">
        <f t="shared" si="3"/>
        <v>61.111111111111114</v>
      </c>
      <c r="M36" s="45" t="str">
        <f t="shared" si="4"/>
        <v>0</v>
      </c>
    </row>
    <row r="37" spans="1:13" ht="26.4" x14ac:dyDescent="0.25">
      <c r="A37" s="26">
        <v>886</v>
      </c>
      <c r="B37" s="27" t="s">
        <v>46</v>
      </c>
      <c r="C37" s="25">
        <v>0</v>
      </c>
      <c r="D37" s="25">
        <v>0</v>
      </c>
      <c r="E37" s="79" t="str">
        <f t="shared" si="0"/>
        <v>1</v>
      </c>
      <c r="F37" s="80">
        <v>0</v>
      </c>
      <c r="G37" s="80">
        <v>0</v>
      </c>
      <c r="H37" s="79" t="str">
        <f t="shared" si="1"/>
        <v>1</v>
      </c>
      <c r="I37" s="80">
        <v>0</v>
      </c>
      <c r="J37" s="80">
        <v>0</v>
      </c>
      <c r="K37" s="79" t="str">
        <f t="shared" si="2"/>
        <v>1</v>
      </c>
      <c r="L37" s="20">
        <f t="shared" si="3"/>
        <v>100</v>
      </c>
      <c r="M37" s="45" t="str">
        <f t="shared" si="4"/>
        <v>5</v>
      </c>
    </row>
    <row r="38" spans="1:13" ht="26.4" x14ac:dyDescent="0.25">
      <c r="A38" s="26">
        <v>892</v>
      </c>
      <c r="B38" s="27" t="s">
        <v>39</v>
      </c>
      <c r="C38" s="25">
        <v>0</v>
      </c>
      <c r="D38" s="25">
        <v>0</v>
      </c>
      <c r="E38" s="79" t="str">
        <f t="shared" si="0"/>
        <v>1</v>
      </c>
      <c r="F38" s="80">
        <v>0</v>
      </c>
      <c r="G38" s="80">
        <v>0</v>
      </c>
      <c r="H38" s="79" t="str">
        <f t="shared" si="1"/>
        <v>1</v>
      </c>
      <c r="I38" s="80">
        <v>0</v>
      </c>
      <c r="J38" s="80">
        <v>0</v>
      </c>
      <c r="K38" s="79" t="str">
        <f t="shared" si="2"/>
        <v>1</v>
      </c>
      <c r="L38" s="20">
        <f t="shared" si="3"/>
        <v>100</v>
      </c>
      <c r="M38" s="45" t="str">
        <f t="shared" si="4"/>
        <v>5</v>
      </c>
    </row>
    <row r="39" spans="1:13" x14ac:dyDescent="0.25">
      <c r="A39" s="11"/>
      <c r="B39" s="16"/>
    </row>
    <row r="40" spans="1:13" x14ac:dyDescent="0.25">
      <c r="A40" s="11"/>
      <c r="B40" s="16"/>
    </row>
    <row r="41" spans="1:13" x14ac:dyDescent="0.25">
      <c r="A41" s="11"/>
      <c r="B41" s="16"/>
    </row>
    <row r="42" spans="1:13" x14ac:dyDescent="0.25">
      <c r="A42" s="11"/>
      <c r="B42" s="16"/>
    </row>
    <row r="43" spans="1:13" x14ac:dyDescent="0.25">
      <c r="A43" s="11"/>
      <c r="B43" s="16"/>
    </row>
    <row r="44" spans="1:13" x14ac:dyDescent="0.25">
      <c r="A44" s="11"/>
      <c r="B44" s="16"/>
    </row>
    <row r="45" spans="1:13" x14ac:dyDescent="0.25">
      <c r="A45" s="11"/>
      <c r="B45" s="16"/>
    </row>
    <row r="46" spans="1:13" x14ac:dyDescent="0.25">
      <c r="A46" s="11"/>
      <c r="B46" s="16"/>
    </row>
    <row r="47" spans="1:13" x14ac:dyDescent="0.25">
      <c r="A47" s="11"/>
      <c r="B47" s="16"/>
    </row>
    <row r="48" spans="1:13" x14ac:dyDescent="0.25">
      <c r="A48" s="11"/>
      <c r="B48" s="16"/>
    </row>
    <row r="49" spans="1:2" x14ac:dyDescent="0.25">
      <c r="A49" s="11"/>
      <c r="B49" s="16"/>
    </row>
    <row r="50" spans="1:2" x14ac:dyDescent="0.25">
      <c r="A50" s="11"/>
      <c r="B50" s="16"/>
    </row>
    <row r="51" spans="1:2" x14ac:dyDescent="0.25">
      <c r="A51" s="11"/>
      <c r="B51" s="16"/>
    </row>
    <row r="52" spans="1:2" x14ac:dyDescent="0.25">
      <c r="A52" s="11"/>
      <c r="B52" s="16"/>
    </row>
    <row r="53" spans="1:2" x14ac:dyDescent="0.25">
      <c r="A53" s="11"/>
      <c r="B53" s="16"/>
    </row>
    <row r="54" spans="1:2" x14ac:dyDescent="0.25">
      <c r="A54" s="11"/>
      <c r="B54" s="16"/>
    </row>
    <row r="55" spans="1:2" x14ac:dyDescent="0.25">
      <c r="A55" s="11"/>
      <c r="B55" s="16"/>
    </row>
    <row r="56" spans="1:2" x14ac:dyDescent="0.25">
      <c r="A56" s="11"/>
      <c r="B56" s="16"/>
    </row>
    <row r="57" spans="1:2" x14ac:dyDescent="0.25">
      <c r="A57" s="11"/>
      <c r="B57" s="16"/>
    </row>
    <row r="58" spans="1:2" x14ac:dyDescent="0.25">
      <c r="A58" s="11"/>
      <c r="B58" s="16"/>
    </row>
    <row r="59" spans="1:2" x14ac:dyDescent="0.25">
      <c r="A59" s="11"/>
      <c r="B59" s="16"/>
    </row>
    <row r="60" spans="1:2" x14ac:dyDescent="0.25">
      <c r="A60" s="11"/>
      <c r="B60" s="16"/>
    </row>
    <row r="61" spans="1:2" x14ac:dyDescent="0.25">
      <c r="A61" s="11"/>
      <c r="B61" s="16"/>
    </row>
    <row r="62" spans="1:2" x14ac:dyDescent="0.25">
      <c r="A62" s="11"/>
      <c r="B62" s="16"/>
    </row>
    <row r="63" spans="1:2" x14ac:dyDescent="0.25">
      <c r="A63" s="11"/>
      <c r="B63" s="16"/>
    </row>
    <row r="64" spans="1:2" x14ac:dyDescent="0.25">
      <c r="A64" s="11"/>
      <c r="B64" s="16"/>
    </row>
    <row r="65" spans="1:2" x14ac:dyDescent="0.25">
      <c r="A65" s="11"/>
      <c r="B65" s="16"/>
    </row>
    <row r="66" spans="1:2" x14ac:dyDescent="0.25">
      <c r="A66" s="11"/>
      <c r="B66" s="16"/>
    </row>
    <row r="67" spans="1:2" x14ac:dyDescent="0.25">
      <c r="A67" s="11"/>
      <c r="B67" s="16"/>
    </row>
    <row r="68" spans="1:2" x14ac:dyDescent="0.25">
      <c r="A68" s="11"/>
      <c r="B68" s="16"/>
    </row>
    <row r="69" spans="1:2" x14ac:dyDescent="0.25">
      <c r="A69" s="11"/>
      <c r="B69" s="16"/>
    </row>
    <row r="70" spans="1:2" x14ac:dyDescent="0.25">
      <c r="A70" s="11"/>
      <c r="B70" s="16"/>
    </row>
    <row r="71" spans="1:2" x14ac:dyDescent="0.25">
      <c r="A71" s="11"/>
      <c r="B71" s="16"/>
    </row>
    <row r="72" spans="1:2" x14ac:dyDescent="0.25">
      <c r="A72" s="11"/>
      <c r="B72" s="16"/>
    </row>
    <row r="73" spans="1:2" x14ac:dyDescent="0.25">
      <c r="A73" s="11"/>
      <c r="B73" s="16"/>
    </row>
    <row r="74" spans="1:2" x14ac:dyDescent="0.25">
      <c r="A74" s="11"/>
      <c r="B74" s="16"/>
    </row>
    <row r="75" spans="1:2" x14ac:dyDescent="0.25">
      <c r="A75" s="11"/>
      <c r="B75" s="16"/>
    </row>
    <row r="76" spans="1:2" x14ac:dyDescent="0.25">
      <c r="A76" s="11"/>
      <c r="B76" s="16"/>
    </row>
    <row r="77" spans="1:2" x14ac:dyDescent="0.25">
      <c r="A77" s="11"/>
      <c r="B77" s="16"/>
    </row>
    <row r="78" spans="1:2" x14ac:dyDescent="0.25">
      <c r="A78" s="11"/>
      <c r="B78" s="16"/>
    </row>
    <row r="79" spans="1:2" x14ac:dyDescent="0.25">
      <c r="A79" s="11"/>
      <c r="B79" s="16"/>
    </row>
    <row r="80" spans="1:2" x14ac:dyDescent="0.25">
      <c r="A80" s="11"/>
      <c r="B80" s="16"/>
    </row>
    <row r="81" spans="1:2" x14ac:dyDescent="0.25">
      <c r="A81" s="11"/>
      <c r="B81" s="16"/>
    </row>
    <row r="82" spans="1:2" x14ac:dyDescent="0.25">
      <c r="A82" s="11"/>
      <c r="B82" s="16"/>
    </row>
    <row r="83" spans="1:2" x14ac:dyDescent="0.25">
      <c r="A83" s="11"/>
      <c r="B83" s="16"/>
    </row>
    <row r="84" spans="1:2" x14ac:dyDescent="0.25">
      <c r="A84" s="11"/>
      <c r="B84" s="16"/>
    </row>
    <row r="85" spans="1:2" x14ac:dyDescent="0.25">
      <c r="A85" s="11"/>
      <c r="B85" s="16"/>
    </row>
  </sheetData>
  <autoFilter ref="A6:M6"/>
  <mergeCells count="1">
    <mergeCell ref="A1:M1"/>
  </mergeCells>
  <printOptions gridLines="1"/>
  <pageMargins left="0.15748031496062992" right="0.15748031496062992" top="1.1811023622047245" bottom="0.35433070866141736" header="0.51181102362204722" footer="0.51181102362204722"/>
  <pageSetup paperSize="9" scale="40" fitToHeight="0" orientation="landscape" horizontalDpi="4294967294" verticalDpi="4294967294" r:id="rId1"/>
  <headerFooter>
    <oddFooter>&amp;L&amp;A&amp;R&amp;P</oddFooter>
  </headerFooter>
  <rowBreaks count="1" manualBreakCount="1">
    <brk id="17"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F85"/>
  <sheetViews>
    <sheetView view="pageBreakPreview" zoomScaleNormal="110" zoomScaleSheetLayoutView="100" zoomScalePageLayoutView="95" workbookViewId="0">
      <pane xSplit="2" ySplit="6" topLeftCell="C7" activePane="bottomRight" state="frozen"/>
      <selection pane="topRight" activeCell="C1" sqref="C1"/>
      <selection pane="bottomLeft" activeCell="A5" sqref="A5"/>
      <selection pane="bottomRight" activeCell="D43" sqref="D43"/>
    </sheetView>
  </sheetViews>
  <sheetFormatPr defaultColWidth="7.5546875" defaultRowHeight="13.8" x14ac:dyDescent="0.25"/>
  <cols>
    <col min="1" max="1" width="7.109375" style="10" customWidth="1"/>
    <col min="2" max="2" width="48.5546875" style="13" customWidth="1"/>
    <col min="3" max="4" width="32.44140625" style="12" customWidth="1"/>
    <col min="5" max="5" width="32.44140625" style="15" customWidth="1"/>
    <col min="6" max="6" width="22.5546875" style="10" customWidth="1"/>
    <col min="7" max="16384" width="7.5546875" style="10"/>
  </cols>
  <sheetData>
    <row r="1" spans="1:6" ht="51" customHeight="1" x14ac:dyDescent="0.25">
      <c r="A1" s="139" t="s">
        <v>181</v>
      </c>
      <c r="B1" s="139"/>
      <c r="C1" s="139"/>
      <c r="D1" s="139"/>
      <c r="E1" s="139"/>
      <c r="F1" s="139"/>
    </row>
    <row r="3" spans="1:6" ht="144" x14ac:dyDescent="0.25">
      <c r="A3" s="47" t="s">
        <v>0</v>
      </c>
      <c r="B3" s="47" t="s">
        <v>1</v>
      </c>
      <c r="C3" s="34" t="s">
        <v>182</v>
      </c>
      <c r="D3" s="58" t="s">
        <v>282</v>
      </c>
      <c r="E3" s="58" t="s">
        <v>183</v>
      </c>
      <c r="F3" s="34" t="s">
        <v>17</v>
      </c>
    </row>
    <row r="4" spans="1:6" ht="24" x14ac:dyDescent="0.25">
      <c r="A4" s="47"/>
      <c r="B4" s="48" t="s">
        <v>24</v>
      </c>
      <c r="C4" s="33" t="s">
        <v>193</v>
      </c>
      <c r="D4" s="33" t="s">
        <v>193</v>
      </c>
      <c r="E4" s="33" t="s">
        <v>192</v>
      </c>
      <c r="F4" s="33" t="s">
        <v>192</v>
      </c>
    </row>
    <row r="5" spans="1:6" x14ac:dyDescent="0.25">
      <c r="A5" s="49"/>
      <c r="B5" s="48" t="s">
        <v>10</v>
      </c>
      <c r="C5" s="34" t="s">
        <v>264</v>
      </c>
      <c r="D5" s="34" t="s">
        <v>264</v>
      </c>
      <c r="E5" s="34" t="s">
        <v>18</v>
      </c>
      <c r="F5" s="34" t="s">
        <v>21</v>
      </c>
    </row>
    <row r="6" spans="1:6" ht="46.8" x14ac:dyDescent="0.25">
      <c r="A6" s="49"/>
      <c r="B6" s="48" t="s">
        <v>11</v>
      </c>
      <c r="C6" s="34" t="s">
        <v>185</v>
      </c>
      <c r="D6" s="34" t="s">
        <v>184</v>
      </c>
      <c r="E6" s="35" t="s">
        <v>22</v>
      </c>
      <c r="F6" s="34"/>
    </row>
    <row r="7" spans="1:6" s="3" customFormat="1" x14ac:dyDescent="0.3">
      <c r="A7" s="26">
        <v>802</v>
      </c>
      <c r="B7" s="27" t="s">
        <v>34</v>
      </c>
      <c r="C7" s="111">
        <v>983884057</v>
      </c>
      <c r="D7" s="111">
        <v>983884057</v>
      </c>
      <c r="E7" s="20">
        <f t="shared" ref="E7:E38" si="0">IF(C7=0,"х",D7/C7*100)</f>
        <v>100</v>
      </c>
      <c r="F7" s="1" t="str">
        <f t="shared" ref="F7:F38" si="1">IF(E7="х","2",IF(E7=100,"5",IF(AND(E7&lt;100,E7&gt;=90),"4",IF(AND(E7&lt;90,E7&gt;=70),"3",IF(AND(E7&lt;70,E7&gt;=50),"2",IF(AND(E7&lt;50,E7&gt;=30),"1",IF(E7&lt;30,"0")))))))</f>
        <v>5</v>
      </c>
    </row>
    <row r="8" spans="1:6" s="13" customFormat="1" ht="26.4" x14ac:dyDescent="0.3">
      <c r="A8" s="26">
        <v>803</v>
      </c>
      <c r="B8" s="28" t="s">
        <v>7</v>
      </c>
      <c r="C8" s="112">
        <v>0</v>
      </c>
      <c r="D8" s="112">
        <v>0</v>
      </c>
      <c r="E8" s="20" t="str">
        <f t="shared" si="0"/>
        <v>х</v>
      </c>
      <c r="F8" s="1" t="str">
        <f t="shared" si="1"/>
        <v>2</v>
      </c>
    </row>
    <row r="9" spans="1:6" s="13" customFormat="1" x14ac:dyDescent="0.3">
      <c r="A9" s="26">
        <v>811</v>
      </c>
      <c r="B9" s="28" t="s">
        <v>8</v>
      </c>
      <c r="C9" s="112">
        <v>0</v>
      </c>
      <c r="D9" s="112">
        <v>0</v>
      </c>
      <c r="E9" s="20" t="str">
        <f t="shared" si="0"/>
        <v>х</v>
      </c>
      <c r="F9" s="1" t="str">
        <f t="shared" si="1"/>
        <v>2</v>
      </c>
    </row>
    <row r="10" spans="1:6" s="13" customFormat="1" ht="26.4" x14ac:dyDescent="0.3">
      <c r="A10" s="26">
        <v>812</v>
      </c>
      <c r="B10" s="27" t="s">
        <v>76</v>
      </c>
      <c r="C10" s="111">
        <v>175390950</v>
      </c>
      <c r="D10" s="111">
        <v>175390950</v>
      </c>
      <c r="E10" s="20">
        <f t="shared" si="0"/>
        <v>100</v>
      </c>
      <c r="F10" s="1" t="str">
        <f t="shared" si="1"/>
        <v>5</v>
      </c>
    </row>
    <row r="11" spans="1:6" s="13" customFormat="1" x14ac:dyDescent="0.3">
      <c r="A11" s="26">
        <v>814</v>
      </c>
      <c r="B11" s="27" t="s">
        <v>77</v>
      </c>
      <c r="C11" s="111">
        <v>4758498300</v>
      </c>
      <c r="D11" s="111">
        <v>4112754000</v>
      </c>
      <c r="E11" s="20">
        <f t="shared" si="0"/>
        <v>86.429662063764951</v>
      </c>
      <c r="F11" s="1" t="str">
        <f t="shared" si="1"/>
        <v>3</v>
      </c>
    </row>
    <row r="12" spans="1:6" s="13" customFormat="1" ht="26.4" x14ac:dyDescent="0.3">
      <c r="A12" s="26">
        <v>815</v>
      </c>
      <c r="B12" s="28" t="s">
        <v>54</v>
      </c>
      <c r="C12" s="112">
        <v>0</v>
      </c>
      <c r="D12" s="112">
        <v>0</v>
      </c>
      <c r="E12" s="20" t="str">
        <f t="shared" si="0"/>
        <v>х</v>
      </c>
      <c r="F12" s="1" t="str">
        <f t="shared" si="1"/>
        <v>2</v>
      </c>
    </row>
    <row r="13" spans="1:6" s="13" customFormat="1" ht="26.4" x14ac:dyDescent="0.3">
      <c r="A13" s="26">
        <v>816</v>
      </c>
      <c r="B13" s="27" t="s">
        <v>35</v>
      </c>
      <c r="C13" s="112">
        <v>47697200</v>
      </c>
      <c r="D13" s="112">
        <v>27392800</v>
      </c>
      <c r="E13" s="20">
        <f t="shared" si="0"/>
        <v>57.430624858482261</v>
      </c>
      <c r="F13" s="1" t="str">
        <f t="shared" si="1"/>
        <v>2</v>
      </c>
    </row>
    <row r="14" spans="1:6" s="13" customFormat="1" ht="26.4" x14ac:dyDescent="0.3">
      <c r="A14" s="26" t="s">
        <v>55</v>
      </c>
      <c r="B14" s="27" t="s">
        <v>56</v>
      </c>
      <c r="C14" s="112">
        <v>0</v>
      </c>
      <c r="D14" s="112">
        <v>0</v>
      </c>
      <c r="E14" s="20" t="str">
        <f t="shared" si="0"/>
        <v>х</v>
      </c>
      <c r="F14" s="1" t="str">
        <f t="shared" si="1"/>
        <v>2</v>
      </c>
    </row>
    <row r="15" spans="1:6" s="13" customFormat="1" x14ac:dyDescent="0.3">
      <c r="A15" s="26">
        <v>820</v>
      </c>
      <c r="B15" s="28" t="s">
        <v>2</v>
      </c>
      <c r="C15" s="112">
        <v>0</v>
      </c>
      <c r="D15" s="112">
        <v>0</v>
      </c>
      <c r="E15" s="20" t="str">
        <f t="shared" si="0"/>
        <v>х</v>
      </c>
      <c r="F15" s="1" t="str">
        <f t="shared" si="1"/>
        <v>2</v>
      </c>
    </row>
    <row r="16" spans="1:6" s="13" customFormat="1" ht="26.4" x14ac:dyDescent="0.3">
      <c r="A16" s="26">
        <v>821</v>
      </c>
      <c r="B16" s="27" t="s">
        <v>48</v>
      </c>
      <c r="C16" s="112">
        <v>0</v>
      </c>
      <c r="D16" s="112">
        <v>0</v>
      </c>
      <c r="E16" s="20" t="str">
        <f t="shared" si="0"/>
        <v>х</v>
      </c>
      <c r="F16" s="1" t="str">
        <f t="shared" si="1"/>
        <v>2</v>
      </c>
    </row>
    <row r="17" spans="1:6" s="13" customFormat="1" x14ac:dyDescent="0.3">
      <c r="A17" s="26">
        <v>825</v>
      </c>
      <c r="B17" s="28" t="s">
        <v>53</v>
      </c>
      <c r="C17" s="112">
        <v>40000000</v>
      </c>
      <c r="D17" s="112">
        <v>40000000</v>
      </c>
      <c r="E17" s="20">
        <f t="shared" si="0"/>
        <v>100</v>
      </c>
      <c r="F17" s="1" t="str">
        <f t="shared" si="1"/>
        <v>5</v>
      </c>
    </row>
    <row r="18" spans="1:6" s="13" customFormat="1" ht="26.4" x14ac:dyDescent="0.3">
      <c r="A18" s="26" t="s">
        <v>57</v>
      </c>
      <c r="B18" s="28" t="s">
        <v>58</v>
      </c>
      <c r="C18" s="112">
        <v>0</v>
      </c>
      <c r="D18" s="112">
        <v>0</v>
      </c>
      <c r="E18" s="20" t="str">
        <f t="shared" si="0"/>
        <v>х</v>
      </c>
      <c r="F18" s="1" t="str">
        <f t="shared" si="1"/>
        <v>2</v>
      </c>
    </row>
    <row r="19" spans="1:6" s="13" customFormat="1" x14ac:dyDescent="0.3">
      <c r="A19" s="26">
        <v>830</v>
      </c>
      <c r="B19" s="28" t="s">
        <v>43</v>
      </c>
      <c r="C19" s="112">
        <v>280767500</v>
      </c>
      <c r="D19" s="112">
        <v>267238600</v>
      </c>
      <c r="E19" s="20">
        <f t="shared" si="0"/>
        <v>95.181457967891575</v>
      </c>
      <c r="F19" s="1" t="str">
        <f t="shared" si="1"/>
        <v>4</v>
      </c>
    </row>
    <row r="20" spans="1:6" s="13" customFormat="1" ht="26.4" x14ac:dyDescent="0.3">
      <c r="A20" s="26">
        <v>832</v>
      </c>
      <c r="B20" s="28" t="s">
        <v>50</v>
      </c>
      <c r="C20" s="112">
        <v>0</v>
      </c>
      <c r="D20" s="112">
        <v>0</v>
      </c>
      <c r="E20" s="20" t="str">
        <f t="shared" si="0"/>
        <v>х</v>
      </c>
      <c r="F20" s="1" t="str">
        <f t="shared" si="1"/>
        <v>2</v>
      </c>
    </row>
    <row r="21" spans="1:6" s="13" customFormat="1" ht="26.4" x14ac:dyDescent="0.3">
      <c r="A21" s="26" t="s">
        <v>36</v>
      </c>
      <c r="B21" s="28" t="s">
        <v>51</v>
      </c>
      <c r="C21" s="112">
        <v>0</v>
      </c>
      <c r="D21" s="112">
        <v>0</v>
      </c>
      <c r="E21" s="20" t="str">
        <f t="shared" si="0"/>
        <v>х</v>
      </c>
      <c r="F21" s="1" t="str">
        <f t="shared" si="1"/>
        <v>2</v>
      </c>
    </row>
    <row r="22" spans="1:6" s="13" customFormat="1" x14ac:dyDescent="0.3">
      <c r="A22" s="26">
        <v>834</v>
      </c>
      <c r="B22" s="28" t="s">
        <v>3</v>
      </c>
      <c r="C22" s="112">
        <v>0</v>
      </c>
      <c r="D22" s="112">
        <v>0</v>
      </c>
      <c r="E22" s="20" t="str">
        <f t="shared" si="0"/>
        <v>х</v>
      </c>
      <c r="F22" s="1" t="str">
        <f t="shared" si="1"/>
        <v>2</v>
      </c>
    </row>
    <row r="23" spans="1:6" s="13" customFormat="1" ht="26.4" x14ac:dyDescent="0.3">
      <c r="A23" s="26">
        <v>835</v>
      </c>
      <c r="B23" s="27" t="s">
        <v>37</v>
      </c>
      <c r="C23" s="112">
        <v>0</v>
      </c>
      <c r="D23" s="112">
        <v>0</v>
      </c>
      <c r="E23" s="20" t="str">
        <f t="shared" si="0"/>
        <v>х</v>
      </c>
      <c r="F23" s="1" t="str">
        <f t="shared" si="1"/>
        <v>2</v>
      </c>
    </row>
    <row r="24" spans="1:6" s="13" customFormat="1" ht="26.4" x14ac:dyDescent="0.3">
      <c r="A24" s="26" t="s">
        <v>47</v>
      </c>
      <c r="B24" s="27" t="s">
        <v>59</v>
      </c>
      <c r="C24" s="111">
        <v>0</v>
      </c>
      <c r="D24" s="111">
        <v>0</v>
      </c>
      <c r="E24" s="20" t="str">
        <f t="shared" si="0"/>
        <v>х</v>
      </c>
      <c r="F24" s="1" t="str">
        <f t="shared" si="1"/>
        <v>2</v>
      </c>
    </row>
    <row r="25" spans="1:6" s="13" customFormat="1" x14ac:dyDescent="0.3">
      <c r="A25" s="26">
        <v>840</v>
      </c>
      <c r="B25" s="28" t="s">
        <v>5</v>
      </c>
      <c r="C25" s="111">
        <v>0</v>
      </c>
      <c r="D25" s="111">
        <v>0</v>
      </c>
      <c r="E25" s="20" t="str">
        <f t="shared" si="0"/>
        <v>х</v>
      </c>
      <c r="F25" s="1" t="str">
        <f t="shared" si="1"/>
        <v>2</v>
      </c>
    </row>
    <row r="26" spans="1:6" s="13" customFormat="1" ht="26.4" x14ac:dyDescent="0.3">
      <c r="A26" s="26">
        <v>843</v>
      </c>
      <c r="B26" s="27" t="s">
        <v>44</v>
      </c>
      <c r="C26" s="111">
        <v>0</v>
      </c>
      <c r="D26" s="111">
        <v>0</v>
      </c>
      <c r="E26" s="20" t="str">
        <f t="shared" si="0"/>
        <v>х</v>
      </c>
      <c r="F26" s="1" t="str">
        <f t="shared" si="1"/>
        <v>2</v>
      </c>
    </row>
    <row r="27" spans="1:6" s="13" customFormat="1" ht="26.4" x14ac:dyDescent="0.3">
      <c r="A27" s="26" t="s">
        <v>38</v>
      </c>
      <c r="B27" s="27" t="s">
        <v>45</v>
      </c>
      <c r="C27" s="111">
        <v>0</v>
      </c>
      <c r="D27" s="111">
        <v>0</v>
      </c>
      <c r="E27" s="20" t="str">
        <f t="shared" si="0"/>
        <v>х</v>
      </c>
      <c r="F27" s="1" t="str">
        <f t="shared" si="1"/>
        <v>2</v>
      </c>
    </row>
    <row r="28" spans="1:6" s="13" customFormat="1" ht="26.4" x14ac:dyDescent="0.3">
      <c r="A28" s="26">
        <v>846</v>
      </c>
      <c r="B28" s="28" t="s">
        <v>66</v>
      </c>
      <c r="C28" s="112">
        <v>0</v>
      </c>
      <c r="D28" s="112">
        <v>0</v>
      </c>
      <c r="E28" s="20" t="str">
        <f t="shared" si="0"/>
        <v>х</v>
      </c>
      <c r="F28" s="1" t="str">
        <f t="shared" si="1"/>
        <v>2</v>
      </c>
    </row>
    <row r="29" spans="1:6" s="13" customFormat="1" ht="26.4" x14ac:dyDescent="0.3">
      <c r="A29" s="26" t="s">
        <v>67</v>
      </c>
      <c r="B29" s="28" t="s">
        <v>68</v>
      </c>
      <c r="C29" s="111">
        <v>772490600</v>
      </c>
      <c r="D29" s="111">
        <v>131355000</v>
      </c>
      <c r="E29" s="20">
        <f t="shared" si="0"/>
        <v>17.004090405760277</v>
      </c>
      <c r="F29" s="1" t="str">
        <f t="shared" si="1"/>
        <v>0</v>
      </c>
    </row>
    <row r="30" spans="1:6" s="13" customFormat="1" x14ac:dyDescent="0.3">
      <c r="A30" s="26">
        <v>855</v>
      </c>
      <c r="B30" s="28" t="s">
        <v>4</v>
      </c>
      <c r="C30" s="112">
        <v>14043400</v>
      </c>
      <c r="D30" s="112">
        <v>9659400</v>
      </c>
      <c r="E30" s="20">
        <f t="shared" si="0"/>
        <v>68.782488571143745</v>
      </c>
      <c r="F30" s="1" t="str">
        <f t="shared" si="1"/>
        <v>2</v>
      </c>
    </row>
    <row r="31" spans="1:6" s="13" customFormat="1" x14ac:dyDescent="0.3">
      <c r="A31" s="26">
        <v>856</v>
      </c>
      <c r="B31" s="28" t="s">
        <v>9</v>
      </c>
      <c r="C31" s="112">
        <v>0</v>
      </c>
      <c r="D31" s="112">
        <v>0</v>
      </c>
      <c r="E31" s="20" t="str">
        <f t="shared" si="0"/>
        <v>х</v>
      </c>
      <c r="F31" s="1" t="str">
        <f t="shared" si="1"/>
        <v>2</v>
      </c>
    </row>
    <row r="32" spans="1:6" s="13" customFormat="1" ht="26.4" x14ac:dyDescent="0.3">
      <c r="A32" s="26" t="s">
        <v>69</v>
      </c>
      <c r="B32" s="28" t="s">
        <v>70</v>
      </c>
      <c r="C32" s="112">
        <v>20000000</v>
      </c>
      <c r="D32" s="112">
        <v>0</v>
      </c>
      <c r="E32" s="20">
        <f t="shared" si="0"/>
        <v>0</v>
      </c>
      <c r="F32" s="1" t="str">
        <f t="shared" si="1"/>
        <v>0</v>
      </c>
    </row>
    <row r="33" spans="1:6" s="13" customFormat="1" ht="26.4" x14ac:dyDescent="0.3">
      <c r="A33" s="26">
        <v>861</v>
      </c>
      <c r="B33" s="28" t="s">
        <v>71</v>
      </c>
      <c r="C33" s="112">
        <v>323904970</v>
      </c>
      <c r="D33" s="112">
        <v>145767455</v>
      </c>
      <c r="E33" s="20">
        <f t="shared" si="0"/>
        <v>45.00315478333043</v>
      </c>
      <c r="F33" s="1" t="str">
        <f t="shared" si="1"/>
        <v>1</v>
      </c>
    </row>
    <row r="34" spans="1:6" s="13" customFormat="1" ht="26.4" x14ac:dyDescent="0.3">
      <c r="A34" s="26" t="s">
        <v>61</v>
      </c>
      <c r="B34" s="28" t="s">
        <v>60</v>
      </c>
      <c r="C34" s="112">
        <v>8017800</v>
      </c>
      <c r="D34" s="112">
        <v>0</v>
      </c>
      <c r="E34" s="20">
        <f t="shared" si="0"/>
        <v>0</v>
      </c>
      <c r="F34" s="1" t="str">
        <f t="shared" si="1"/>
        <v>0</v>
      </c>
    </row>
    <row r="35" spans="1:6" s="13" customFormat="1" x14ac:dyDescent="0.3">
      <c r="A35" s="26">
        <v>875</v>
      </c>
      <c r="B35" s="28" t="s">
        <v>6</v>
      </c>
      <c r="C35" s="112">
        <v>0</v>
      </c>
      <c r="D35" s="112">
        <v>0</v>
      </c>
      <c r="E35" s="20" t="str">
        <f t="shared" si="0"/>
        <v>х</v>
      </c>
      <c r="F35" s="1" t="str">
        <f t="shared" si="1"/>
        <v>2</v>
      </c>
    </row>
    <row r="36" spans="1:6" s="13" customFormat="1" x14ac:dyDescent="0.3">
      <c r="A36" s="26">
        <v>880</v>
      </c>
      <c r="B36" s="27" t="s">
        <v>49</v>
      </c>
      <c r="C36" s="111">
        <v>8608940800</v>
      </c>
      <c r="D36" s="111">
        <v>960805900</v>
      </c>
      <c r="E36" s="20">
        <f t="shared" si="0"/>
        <v>11.160558799521539</v>
      </c>
      <c r="F36" s="1" t="str">
        <f t="shared" si="1"/>
        <v>0</v>
      </c>
    </row>
    <row r="37" spans="1:6" ht="26.4" x14ac:dyDescent="0.25">
      <c r="A37" s="26">
        <v>886</v>
      </c>
      <c r="B37" s="27" t="s">
        <v>46</v>
      </c>
      <c r="C37" s="112">
        <v>0</v>
      </c>
      <c r="D37" s="112">
        <v>0</v>
      </c>
      <c r="E37" s="20" t="str">
        <f t="shared" si="0"/>
        <v>х</v>
      </c>
      <c r="F37" s="1" t="str">
        <f t="shared" si="1"/>
        <v>2</v>
      </c>
    </row>
    <row r="38" spans="1:6" ht="26.4" x14ac:dyDescent="0.25">
      <c r="A38" s="26">
        <v>892</v>
      </c>
      <c r="B38" s="27" t="s">
        <v>39</v>
      </c>
      <c r="C38" s="112">
        <v>0</v>
      </c>
      <c r="D38" s="112">
        <v>0</v>
      </c>
      <c r="E38" s="20" t="str">
        <f t="shared" si="0"/>
        <v>х</v>
      </c>
      <c r="F38" s="1" t="str">
        <f t="shared" si="1"/>
        <v>2</v>
      </c>
    </row>
    <row r="39" spans="1:6" x14ac:dyDescent="0.25">
      <c r="A39" s="11"/>
      <c r="B39" s="16"/>
    </row>
    <row r="40" spans="1:6" ht="49.5" customHeight="1" x14ac:dyDescent="0.25">
      <c r="A40" s="143" t="s">
        <v>281</v>
      </c>
      <c r="B40" s="143"/>
      <c r="C40" s="143"/>
      <c r="D40" s="143"/>
      <c r="E40" s="143"/>
      <c r="F40" s="143"/>
    </row>
    <row r="41" spans="1:6" x14ac:dyDescent="0.25">
      <c r="A41" s="11"/>
      <c r="B41" s="16"/>
    </row>
    <row r="42" spans="1:6" x14ac:dyDescent="0.25">
      <c r="A42" s="11"/>
      <c r="B42" s="16"/>
    </row>
    <row r="43" spans="1:6" x14ac:dyDescent="0.25">
      <c r="A43" s="11"/>
      <c r="B43" s="16"/>
    </row>
    <row r="44" spans="1:6" x14ac:dyDescent="0.25">
      <c r="A44" s="11"/>
      <c r="B44" s="16"/>
    </row>
    <row r="45" spans="1:6" x14ac:dyDescent="0.25">
      <c r="A45" s="11"/>
      <c r="B45" s="16"/>
    </row>
    <row r="46" spans="1:6" x14ac:dyDescent="0.25">
      <c r="A46" s="11"/>
      <c r="B46" s="16"/>
    </row>
    <row r="47" spans="1:6" x14ac:dyDescent="0.25">
      <c r="A47" s="11"/>
      <c r="B47" s="16"/>
    </row>
    <row r="48" spans="1:6" x14ac:dyDescent="0.25">
      <c r="A48" s="11"/>
      <c r="B48" s="16"/>
    </row>
    <row r="49" spans="1:2" x14ac:dyDescent="0.25">
      <c r="A49" s="11"/>
      <c r="B49" s="16"/>
    </row>
    <row r="50" spans="1:2" x14ac:dyDescent="0.25">
      <c r="A50" s="11"/>
      <c r="B50" s="16"/>
    </row>
    <row r="51" spans="1:2" x14ac:dyDescent="0.25">
      <c r="A51" s="11"/>
      <c r="B51" s="16"/>
    </row>
    <row r="52" spans="1:2" x14ac:dyDescent="0.25">
      <c r="A52" s="11"/>
      <c r="B52" s="16"/>
    </row>
    <row r="53" spans="1:2" x14ac:dyDescent="0.25">
      <c r="A53" s="11"/>
      <c r="B53" s="16"/>
    </row>
    <row r="54" spans="1:2" x14ac:dyDescent="0.25">
      <c r="A54" s="11"/>
      <c r="B54" s="16"/>
    </row>
    <row r="55" spans="1:2" x14ac:dyDescent="0.25">
      <c r="A55" s="11"/>
      <c r="B55" s="16"/>
    </row>
    <row r="56" spans="1:2" x14ac:dyDescent="0.25">
      <c r="A56" s="11"/>
      <c r="B56" s="16"/>
    </row>
    <row r="57" spans="1:2" x14ac:dyDescent="0.25">
      <c r="A57" s="11"/>
      <c r="B57" s="16"/>
    </row>
    <row r="58" spans="1:2" x14ac:dyDescent="0.25">
      <c r="A58" s="11"/>
      <c r="B58" s="16"/>
    </row>
    <row r="59" spans="1:2" x14ac:dyDescent="0.25">
      <c r="A59" s="11"/>
      <c r="B59" s="16"/>
    </row>
    <row r="60" spans="1:2" x14ac:dyDescent="0.25">
      <c r="A60" s="11"/>
      <c r="B60" s="16"/>
    </row>
    <row r="61" spans="1:2" x14ac:dyDescent="0.25">
      <c r="A61" s="11"/>
      <c r="B61" s="16"/>
    </row>
    <row r="62" spans="1:2" x14ac:dyDescent="0.25">
      <c r="A62" s="11"/>
      <c r="B62" s="16"/>
    </row>
    <row r="63" spans="1:2" x14ac:dyDescent="0.25">
      <c r="A63" s="11"/>
      <c r="B63" s="16"/>
    </row>
    <row r="64" spans="1:2" x14ac:dyDescent="0.25">
      <c r="A64" s="11"/>
      <c r="B64" s="16"/>
    </row>
    <row r="65" spans="1:2" x14ac:dyDescent="0.25">
      <c r="A65" s="11"/>
      <c r="B65" s="16"/>
    </row>
    <row r="66" spans="1:2" x14ac:dyDescent="0.25">
      <c r="A66" s="11"/>
      <c r="B66" s="16"/>
    </row>
    <row r="67" spans="1:2" x14ac:dyDescent="0.25">
      <c r="A67" s="11"/>
      <c r="B67" s="16"/>
    </row>
    <row r="68" spans="1:2" x14ac:dyDescent="0.25">
      <c r="A68" s="11"/>
      <c r="B68" s="16"/>
    </row>
    <row r="69" spans="1:2" x14ac:dyDescent="0.25">
      <c r="A69" s="11"/>
      <c r="B69" s="16"/>
    </row>
    <row r="70" spans="1:2" x14ac:dyDescent="0.25">
      <c r="A70" s="11"/>
      <c r="B70" s="16"/>
    </row>
    <row r="71" spans="1:2" x14ac:dyDescent="0.25">
      <c r="A71" s="11"/>
      <c r="B71" s="16"/>
    </row>
    <row r="72" spans="1:2" x14ac:dyDescent="0.25">
      <c r="A72" s="11"/>
      <c r="B72" s="16"/>
    </row>
    <row r="73" spans="1:2" x14ac:dyDescent="0.25">
      <c r="A73" s="11"/>
      <c r="B73" s="16"/>
    </row>
    <row r="74" spans="1:2" x14ac:dyDescent="0.25">
      <c r="A74" s="11"/>
      <c r="B74" s="16"/>
    </row>
    <row r="75" spans="1:2" x14ac:dyDescent="0.25">
      <c r="A75" s="11"/>
      <c r="B75" s="16"/>
    </row>
    <row r="76" spans="1:2" x14ac:dyDescent="0.25">
      <c r="A76" s="11"/>
      <c r="B76" s="16"/>
    </row>
    <row r="77" spans="1:2" x14ac:dyDescent="0.25">
      <c r="A77" s="11"/>
      <c r="B77" s="16"/>
    </row>
    <row r="78" spans="1:2" x14ac:dyDescent="0.25">
      <c r="A78" s="11"/>
      <c r="B78" s="16"/>
    </row>
    <row r="79" spans="1:2" x14ac:dyDescent="0.25">
      <c r="A79" s="11"/>
      <c r="B79" s="16"/>
    </row>
    <row r="80" spans="1:2" x14ac:dyDescent="0.25">
      <c r="A80" s="11"/>
      <c r="B80" s="16"/>
    </row>
    <row r="81" spans="1:2" x14ac:dyDescent="0.25">
      <c r="A81" s="11"/>
      <c r="B81" s="16"/>
    </row>
    <row r="82" spans="1:2" x14ac:dyDescent="0.25">
      <c r="A82" s="11"/>
      <c r="B82" s="16"/>
    </row>
    <row r="83" spans="1:2" x14ac:dyDescent="0.25">
      <c r="A83" s="11"/>
      <c r="B83" s="16"/>
    </row>
    <row r="84" spans="1:2" x14ac:dyDescent="0.25">
      <c r="A84" s="11"/>
      <c r="B84" s="16"/>
    </row>
    <row r="85" spans="1:2" x14ac:dyDescent="0.25">
      <c r="A85" s="11"/>
      <c r="B85" s="16"/>
    </row>
  </sheetData>
  <autoFilter ref="A6:F6"/>
  <mergeCells count="2">
    <mergeCell ref="A1:F1"/>
    <mergeCell ref="A40:F40"/>
  </mergeCells>
  <printOptions gridLines="1"/>
  <pageMargins left="0.15748031496062992" right="0.15748031496062992" top="0.44" bottom="0.35433070866141736" header="0.31" footer="0.13"/>
  <pageSetup paperSize="9" scale="81" fitToHeight="0" orientation="landscape" horizontalDpi="300" verticalDpi="300" r:id="rId1"/>
  <headerFooter>
    <oddFooter>&amp;L&amp;A&amp;R&amp;P</oddFooter>
  </headerFooter>
  <rowBreaks count="1" manualBreakCount="1">
    <brk id="17"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F85"/>
  <sheetViews>
    <sheetView zoomScale="110" zoomScaleNormal="110" zoomScaleSheetLayoutView="100" zoomScalePageLayoutView="95" workbookViewId="0">
      <pane xSplit="2" ySplit="6" topLeftCell="C7" activePane="bottomRight" state="frozen"/>
      <selection pane="topRight" activeCell="C1" sqref="C1"/>
      <selection pane="bottomLeft" activeCell="A5" sqref="A5"/>
      <selection pane="bottomRight" activeCell="D42" sqref="D42"/>
    </sheetView>
  </sheetViews>
  <sheetFormatPr defaultColWidth="7.5546875" defaultRowHeight="13.8" x14ac:dyDescent="0.25"/>
  <cols>
    <col min="1" max="1" width="7.109375" style="10" customWidth="1"/>
    <col min="2" max="2" width="48.5546875" style="13" customWidth="1"/>
    <col min="3" max="4" width="32.44140625" style="12" customWidth="1"/>
    <col min="5" max="5" width="32.44140625" style="15" customWidth="1"/>
    <col min="6" max="6" width="22.5546875" style="10" customWidth="1"/>
    <col min="7" max="16384" width="7.5546875" style="10"/>
  </cols>
  <sheetData>
    <row r="1" spans="1:6" ht="45.75" customHeight="1" x14ac:dyDescent="0.25">
      <c r="A1" s="139" t="s">
        <v>186</v>
      </c>
      <c r="B1" s="139"/>
      <c r="C1" s="139"/>
      <c r="D1" s="139"/>
      <c r="E1" s="139"/>
      <c r="F1" s="139"/>
    </row>
    <row r="3" spans="1:6" ht="77.25" customHeight="1" x14ac:dyDescent="0.25">
      <c r="A3" s="47" t="s">
        <v>0</v>
      </c>
      <c r="B3" s="47" t="s">
        <v>1</v>
      </c>
      <c r="C3" s="34" t="s">
        <v>187</v>
      </c>
      <c r="D3" s="58" t="s">
        <v>188</v>
      </c>
      <c r="E3" s="58" t="s">
        <v>189</v>
      </c>
      <c r="F3" s="34" t="s">
        <v>17</v>
      </c>
    </row>
    <row r="4" spans="1:6" ht="24" x14ac:dyDescent="0.25">
      <c r="A4" s="47"/>
      <c r="B4" s="48" t="s">
        <v>24</v>
      </c>
      <c r="C4" s="33" t="s">
        <v>193</v>
      </c>
      <c r="D4" s="33" t="s">
        <v>193</v>
      </c>
      <c r="E4" s="33" t="s">
        <v>192</v>
      </c>
      <c r="F4" s="33" t="s">
        <v>192</v>
      </c>
    </row>
    <row r="5" spans="1:6" x14ac:dyDescent="0.25">
      <c r="A5" s="49"/>
      <c r="B5" s="48" t="s">
        <v>10</v>
      </c>
      <c r="C5" s="34" t="s">
        <v>14</v>
      </c>
      <c r="D5" s="34" t="s">
        <v>14</v>
      </c>
      <c r="E5" s="34" t="s">
        <v>18</v>
      </c>
      <c r="F5" s="34" t="s">
        <v>21</v>
      </c>
    </row>
    <row r="6" spans="1:6" ht="36" x14ac:dyDescent="0.25">
      <c r="A6" s="49"/>
      <c r="B6" s="48" t="s">
        <v>11</v>
      </c>
      <c r="C6" s="34" t="s">
        <v>190</v>
      </c>
      <c r="D6" s="34" t="s">
        <v>191</v>
      </c>
      <c r="E6" s="35" t="s">
        <v>22</v>
      </c>
      <c r="F6" s="34"/>
    </row>
    <row r="7" spans="1:6" s="3" customFormat="1" x14ac:dyDescent="0.3">
      <c r="A7" s="26">
        <v>802</v>
      </c>
      <c r="B7" s="27" t="s">
        <v>34</v>
      </c>
      <c r="C7" s="25">
        <v>0</v>
      </c>
      <c r="D7" s="25">
        <v>0</v>
      </c>
      <c r="E7" s="20" t="str">
        <f>IF(C7=0,"х",D7/C7*100)</f>
        <v>х</v>
      </c>
      <c r="F7" s="45" t="str">
        <f>IF(E7="х","2",IF(E7=100,"5",IF(AND(E7&lt;100,E7&gt;=90),"4",IF(AND(E7&lt;90,E7&gt;=70),"3",IF(AND(E7&lt;70,E7&gt;=50),"2",IF(AND(E7&lt;50,E7&gt;=30),"1",IF(E7&lt;30,"0")))))))</f>
        <v>2</v>
      </c>
    </row>
    <row r="8" spans="1:6" s="13" customFormat="1" ht="26.4" x14ac:dyDescent="0.3">
      <c r="A8" s="26">
        <v>803</v>
      </c>
      <c r="B8" s="28" t="s">
        <v>7</v>
      </c>
      <c r="C8" s="25">
        <v>0</v>
      </c>
      <c r="D8" s="25">
        <v>0</v>
      </c>
      <c r="E8" s="20" t="str">
        <f t="shared" ref="E8:E38" si="0">IF(C8=0,"х",D8/C8*100)</f>
        <v>х</v>
      </c>
      <c r="F8" s="45" t="str">
        <f t="shared" ref="F8:F38" si="1">IF(E8="х","2",IF(E8=100,"5",IF(AND(E8&lt;100,E8&gt;=90),"4",IF(AND(E8&lt;90,E8&gt;=70),"3",IF(AND(E8&lt;70,E8&gt;=50),"2",IF(AND(E8&lt;50,E8&gt;=30),"1",IF(E8&lt;30,"0")))))))</f>
        <v>2</v>
      </c>
    </row>
    <row r="9" spans="1:6" s="13" customFormat="1" x14ac:dyDescent="0.3">
      <c r="A9" s="26">
        <v>811</v>
      </c>
      <c r="B9" s="28" t="s">
        <v>8</v>
      </c>
      <c r="C9" s="25">
        <v>0</v>
      </c>
      <c r="D9" s="25">
        <v>0</v>
      </c>
      <c r="E9" s="20" t="str">
        <f t="shared" si="0"/>
        <v>х</v>
      </c>
      <c r="F9" s="45" t="str">
        <f t="shared" si="1"/>
        <v>2</v>
      </c>
    </row>
    <row r="10" spans="1:6" s="13" customFormat="1" ht="26.4" x14ac:dyDescent="0.3">
      <c r="A10" s="26">
        <v>812</v>
      </c>
      <c r="B10" s="27" t="s">
        <v>76</v>
      </c>
      <c r="C10" s="25">
        <v>1</v>
      </c>
      <c r="D10" s="25">
        <v>1</v>
      </c>
      <c r="E10" s="20">
        <f t="shared" si="0"/>
        <v>100</v>
      </c>
      <c r="F10" s="45" t="str">
        <f t="shared" si="1"/>
        <v>5</v>
      </c>
    </row>
    <row r="11" spans="1:6" s="13" customFormat="1" x14ac:dyDescent="0.3">
      <c r="A11" s="26">
        <v>814</v>
      </c>
      <c r="B11" s="27" t="s">
        <v>77</v>
      </c>
      <c r="C11" s="25">
        <v>4</v>
      </c>
      <c r="D11" s="25">
        <v>4</v>
      </c>
      <c r="E11" s="20">
        <f t="shared" si="0"/>
        <v>100</v>
      </c>
      <c r="F11" s="45" t="str">
        <f t="shared" si="1"/>
        <v>5</v>
      </c>
    </row>
    <row r="12" spans="1:6" s="13" customFormat="1" ht="26.4" x14ac:dyDescent="0.3">
      <c r="A12" s="26">
        <v>815</v>
      </c>
      <c r="B12" s="28" t="s">
        <v>54</v>
      </c>
      <c r="C12" s="25">
        <v>0</v>
      </c>
      <c r="D12" s="25">
        <v>0</v>
      </c>
      <c r="E12" s="20" t="str">
        <f t="shared" si="0"/>
        <v>х</v>
      </c>
      <c r="F12" s="45" t="str">
        <f t="shared" si="1"/>
        <v>2</v>
      </c>
    </row>
    <row r="13" spans="1:6" s="13" customFormat="1" ht="26.4" x14ac:dyDescent="0.3">
      <c r="A13" s="26">
        <v>816</v>
      </c>
      <c r="B13" s="27" t="s">
        <v>35</v>
      </c>
      <c r="C13" s="25">
        <v>1</v>
      </c>
      <c r="D13" s="25">
        <v>1</v>
      </c>
      <c r="E13" s="20">
        <f t="shared" si="0"/>
        <v>100</v>
      </c>
      <c r="F13" s="45" t="str">
        <f t="shared" si="1"/>
        <v>5</v>
      </c>
    </row>
    <row r="14" spans="1:6" s="13" customFormat="1" ht="26.4" x14ac:dyDescent="0.3">
      <c r="A14" s="26" t="s">
        <v>55</v>
      </c>
      <c r="B14" s="27" t="s">
        <v>56</v>
      </c>
      <c r="C14" s="25">
        <v>0</v>
      </c>
      <c r="D14" s="25">
        <v>0</v>
      </c>
      <c r="E14" s="20" t="str">
        <f t="shared" si="0"/>
        <v>х</v>
      </c>
      <c r="F14" s="45" t="str">
        <f t="shared" si="1"/>
        <v>2</v>
      </c>
    </row>
    <row r="15" spans="1:6" s="13" customFormat="1" x14ac:dyDescent="0.3">
      <c r="A15" s="26">
        <v>820</v>
      </c>
      <c r="B15" s="28" t="s">
        <v>2</v>
      </c>
      <c r="C15" s="25">
        <v>13</v>
      </c>
      <c r="D15" s="25">
        <v>13</v>
      </c>
      <c r="E15" s="20">
        <f t="shared" si="0"/>
        <v>100</v>
      </c>
      <c r="F15" s="45" t="str">
        <f t="shared" si="1"/>
        <v>5</v>
      </c>
    </row>
    <row r="16" spans="1:6" s="13" customFormat="1" ht="26.4" x14ac:dyDescent="0.3">
      <c r="A16" s="26">
        <v>821</v>
      </c>
      <c r="B16" s="27" t="s">
        <v>48</v>
      </c>
      <c r="C16" s="25">
        <v>1</v>
      </c>
      <c r="D16" s="25">
        <v>1</v>
      </c>
      <c r="E16" s="20">
        <f t="shared" si="0"/>
        <v>100</v>
      </c>
      <c r="F16" s="45" t="str">
        <f t="shared" si="1"/>
        <v>5</v>
      </c>
    </row>
    <row r="17" spans="1:6" s="13" customFormat="1" x14ac:dyDescent="0.3">
      <c r="A17" s="26">
        <v>825</v>
      </c>
      <c r="B17" s="28" t="s">
        <v>53</v>
      </c>
      <c r="C17" s="25">
        <v>8</v>
      </c>
      <c r="D17" s="25">
        <v>8</v>
      </c>
      <c r="E17" s="20">
        <f t="shared" si="0"/>
        <v>100</v>
      </c>
      <c r="F17" s="45" t="str">
        <f t="shared" si="1"/>
        <v>5</v>
      </c>
    </row>
    <row r="18" spans="1:6" s="13" customFormat="1" ht="26.4" x14ac:dyDescent="0.3">
      <c r="A18" s="26" t="s">
        <v>57</v>
      </c>
      <c r="B18" s="28" t="s">
        <v>58</v>
      </c>
      <c r="C18" s="25">
        <v>0</v>
      </c>
      <c r="D18" s="25">
        <v>0</v>
      </c>
      <c r="E18" s="20" t="str">
        <f t="shared" si="0"/>
        <v>х</v>
      </c>
      <c r="F18" s="45" t="str">
        <f t="shared" si="1"/>
        <v>2</v>
      </c>
    </row>
    <row r="19" spans="1:6" s="13" customFormat="1" x14ac:dyDescent="0.3">
      <c r="A19" s="26">
        <v>830</v>
      </c>
      <c r="B19" s="28" t="s">
        <v>43</v>
      </c>
      <c r="C19" s="25">
        <v>15</v>
      </c>
      <c r="D19" s="25">
        <v>15</v>
      </c>
      <c r="E19" s="20">
        <f t="shared" si="0"/>
        <v>100</v>
      </c>
      <c r="F19" s="45" t="str">
        <f t="shared" si="1"/>
        <v>5</v>
      </c>
    </row>
    <row r="20" spans="1:6" s="13" customFormat="1" ht="26.4" x14ac:dyDescent="0.3">
      <c r="A20" s="26">
        <v>832</v>
      </c>
      <c r="B20" s="28" t="s">
        <v>50</v>
      </c>
      <c r="C20" s="25">
        <v>4</v>
      </c>
      <c r="D20" s="25">
        <v>4</v>
      </c>
      <c r="E20" s="20">
        <f t="shared" si="0"/>
        <v>100</v>
      </c>
      <c r="F20" s="45" t="str">
        <f t="shared" si="1"/>
        <v>5</v>
      </c>
    </row>
    <row r="21" spans="1:6" s="13" customFormat="1" ht="26.4" x14ac:dyDescent="0.3">
      <c r="A21" s="26" t="s">
        <v>36</v>
      </c>
      <c r="B21" s="28" t="s">
        <v>51</v>
      </c>
      <c r="C21" s="25">
        <v>0</v>
      </c>
      <c r="D21" s="25">
        <v>0</v>
      </c>
      <c r="E21" s="20" t="str">
        <f t="shared" si="0"/>
        <v>х</v>
      </c>
      <c r="F21" s="45" t="str">
        <f t="shared" si="1"/>
        <v>2</v>
      </c>
    </row>
    <row r="22" spans="1:6" s="13" customFormat="1" x14ac:dyDescent="0.3">
      <c r="A22" s="26">
        <v>834</v>
      </c>
      <c r="B22" s="28" t="s">
        <v>3</v>
      </c>
      <c r="C22" s="25">
        <v>0</v>
      </c>
      <c r="D22" s="25">
        <v>0</v>
      </c>
      <c r="E22" s="20" t="str">
        <f t="shared" si="0"/>
        <v>х</v>
      </c>
      <c r="F22" s="45" t="str">
        <f t="shared" si="1"/>
        <v>2</v>
      </c>
    </row>
    <row r="23" spans="1:6" s="13" customFormat="1" ht="26.4" x14ac:dyDescent="0.3">
      <c r="A23" s="26">
        <v>835</v>
      </c>
      <c r="B23" s="27" t="s">
        <v>37</v>
      </c>
      <c r="C23" s="25">
        <v>7</v>
      </c>
      <c r="D23" s="25">
        <v>7</v>
      </c>
      <c r="E23" s="20">
        <f t="shared" si="0"/>
        <v>100</v>
      </c>
      <c r="F23" s="45" t="str">
        <f t="shared" si="1"/>
        <v>5</v>
      </c>
    </row>
    <row r="24" spans="1:6" s="13" customFormat="1" ht="26.4" x14ac:dyDescent="0.3">
      <c r="A24" s="26" t="s">
        <v>47</v>
      </c>
      <c r="B24" s="27" t="s">
        <v>59</v>
      </c>
      <c r="C24" s="25">
        <v>0</v>
      </c>
      <c r="D24" s="25">
        <v>0</v>
      </c>
      <c r="E24" s="20" t="str">
        <f t="shared" si="0"/>
        <v>х</v>
      </c>
      <c r="F24" s="45" t="str">
        <f t="shared" si="1"/>
        <v>2</v>
      </c>
    </row>
    <row r="25" spans="1:6" s="13" customFormat="1" x14ac:dyDescent="0.3">
      <c r="A25" s="26">
        <v>840</v>
      </c>
      <c r="B25" s="28" t="s">
        <v>5</v>
      </c>
      <c r="C25" s="25">
        <v>0</v>
      </c>
      <c r="D25" s="25">
        <v>0</v>
      </c>
      <c r="E25" s="20" t="str">
        <f t="shared" si="0"/>
        <v>х</v>
      </c>
      <c r="F25" s="45" t="str">
        <f t="shared" si="1"/>
        <v>2</v>
      </c>
    </row>
    <row r="26" spans="1:6" s="13" customFormat="1" ht="26.4" x14ac:dyDescent="0.3">
      <c r="A26" s="26">
        <v>843</v>
      </c>
      <c r="B26" s="27" t="s">
        <v>44</v>
      </c>
      <c r="C26" s="25">
        <v>0</v>
      </c>
      <c r="D26" s="25">
        <v>0</v>
      </c>
      <c r="E26" s="20" t="str">
        <f t="shared" si="0"/>
        <v>х</v>
      </c>
      <c r="F26" s="45" t="str">
        <f t="shared" si="1"/>
        <v>2</v>
      </c>
    </row>
    <row r="27" spans="1:6" s="13" customFormat="1" ht="26.4" x14ac:dyDescent="0.3">
      <c r="A27" s="26" t="s">
        <v>38</v>
      </c>
      <c r="B27" s="27" t="s">
        <v>45</v>
      </c>
      <c r="C27" s="25">
        <v>0</v>
      </c>
      <c r="D27" s="25">
        <v>0</v>
      </c>
      <c r="E27" s="20" t="str">
        <f t="shared" si="0"/>
        <v>х</v>
      </c>
      <c r="F27" s="45" t="str">
        <f t="shared" si="1"/>
        <v>2</v>
      </c>
    </row>
    <row r="28" spans="1:6" s="13" customFormat="1" ht="26.4" x14ac:dyDescent="0.3">
      <c r="A28" s="26">
        <v>846</v>
      </c>
      <c r="B28" s="28" t="s">
        <v>66</v>
      </c>
      <c r="C28" s="25">
        <v>0</v>
      </c>
      <c r="D28" s="25">
        <v>0</v>
      </c>
      <c r="E28" s="20" t="str">
        <f t="shared" si="0"/>
        <v>х</v>
      </c>
      <c r="F28" s="45" t="str">
        <f t="shared" si="1"/>
        <v>2</v>
      </c>
    </row>
    <row r="29" spans="1:6" s="13" customFormat="1" ht="26.4" x14ac:dyDescent="0.3">
      <c r="A29" s="26" t="s">
        <v>67</v>
      </c>
      <c r="B29" s="28" t="s">
        <v>68</v>
      </c>
      <c r="C29" s="25">
        <v>2</v>
      </c>
      <c r="D29" s="25">
        <v>2</v>
      </c>
      <c r="E29" s="20">
        <f t="shared" si="0"/>
        <v>100</v>
      </c>
      <c r="F29" s="45" t="str">
        <f t="shared" si="1"/>
        <v>5</v>
      </c>
    </row>
    <row r="30" spans="1:6" s="13" customFormat="1" x14ac:dyDescent="0.3">
      <c r="A30" s="26">
        <v>855</v>
      </c>
      <c r="B30" s="28" t="s">
        <v>4</v>
      </c>
      <c r="C30" s="25">
        <v>9</v>
      </c>
      <c r="D30" s="25">
        <v>9</v>
      </c>
      <c r="E30" s="20">
        <f t="shared" si="0"/>
        <v>100</v>
      </c>
      <c r="F30" s="45" t="str">
        <f t="shared" si="1"/>
        <v>5</v>
      </c>
    </row>
    <row r="31" spans="1:6" s="13" customFormat="1" x14ac:dyDescent="0.3">
      <c r="A31" s="26">
        <v>856</v>
      </c>
      <c r="B31" s="28" t="s">
        <v>9</v>
      </c>
      <c r="C31" s="25">
        <v>0</v>
      </c>
      <c r="D31" s="25">
        <v>0</v>
      </c>
      <c r="E31" s="20" t="str">
        <f t="shared" si="0"/>
        <v>х</v>
      </c>
      <c r="F31" s="45" t="str">
        <f t="shared" si="1"/>
        <v>2</v>
      </c>
    </row>
    <row r="32" spans="1:6" s="13" customFormat="1" ht="26.4" x14ac:dyDescent="0.3">
      <c r="A32" s="26" t="s">
        <v>69</v>
      </c>
      <c r="B32" s="28" t="s">
        <v>70</v>
      </c>
      <c r="C32" s="25">
        <v>0</v>
      </c>
      <c r="D32" s="25">
        <v>0</v>
      </c>
      <c r="E32" s="20" t="str">
        <f t="shared" si="0"/>
        <v>х</v>
      </c>
      <c r="F32" s="45" t="str">
        <f t="shared" si="1"/>
        <v>2</v>
      </c>
    </row>
    <row r="33" spans="1:6" s="13" customFormat="1" ht="26.4" x14ac:dyDescent="0.3">
      <c r="A33" s="26">
        <v>861</v>
      </c>
      <c r="B33" s="28" t="s">
        <v>71</v>
      </c>
      <c r="C33" s="25">
        <v>3</v>
      </c>
      <c r="D33" s="25">
        <v>3</v>
      </c>
      <c r="E33" s="20">
        <f t="shared" si="0"/>
        <v>100</v>
      </c>
      <c r="F33" s="45" t="str">
        <f t="shared" si="1"/>
        <v>5</v>
      </c>
    </row>
    <row r="34" spans="1:6" s="13" customFormat="1" ht="26.4" x14ac:dyDescent="0.3">
      <c r="A34" s="26" t="s">
        <v>61</v>
      </c>
      <c r="B34" s="28" t="s">
        <v>60</v>
      </c>
      <c r="C34" s="25">
        <v>0</v>
      </c>
      <c r="D34" s="25">
        <v>0</v>
      </c>
      <c r="E34" s="20" t="str">
        <f t="shared" si="0"/>
        <v>х</v>
      </c>
      <c r="F34" s="45" t="str">
        <f t="shared" si="1"/>
        <v>2</v>
      </c>
    </row>
    <row r="35" spans="1:6" s="13" customFormat="1" x14ac:dyDescent="0.3">
      <c r="A35" s="26">
        <v>875</v>
      </c>
      <c r="B35" s="28" t="s">
        <v>6</v>
      </c>
      <c r="C35" s="25">
        <v>0</v>
      </c>
      <c r="D35" s="25">
        <v>0</v>
      </c>
      <c r="E35" s="20" t="str">
        <f t="shared" si="0"/>
        <v>х</v>
      </c>
      <c r="F35" s="45" t="str">
        <f t="shared" si="1"/>
        <v>2</v>
      </c>
    </row>
    <row r="36" spans="1:6" s="13" customFormat="1" x14ac:dyDescent="0.3">
      <c r="A36" s="26">
        <v>880</v>
      </c>
      <c r="B36" s="27" t="s">
        <v>49</v>
      </c>
      <c r="C36" s="25">
        <v>7</v>
      </c>
      <c r="D36" s="25">
        <v>7</v>
      </c>
      <c r="E36" s="20">
        <f t="shared" si="0"/>
        <v>100</v>
      </c>
      <c r="F36" s="45" t="str">
        <f t="shared" si="1"/>
        <v>5</v>
      </c>
    </row>
    <row r="37" spans="1:6" ht="26.4" x14ac:dyDescent="0.25">
      <c r="A37" s="26">
        <v>886</v>
      </c>
      <c r="B37" s="27" t="s">
        <v>46</v>
      </c>
      <c r="C37" s="25">
        <v>0</v>
      </c>
      <c r="D37" s="25">
        <v>0</v>
      </c>
      <c r="E37" s="20" t="str">
        <f t="shared" si="0"/>
        <v>х</v>
      </c>
      <c r="F37" s="45" t="str">
        <f t="shared" si="1"/>
        <v>2</v>
      </c>
    </row>
    <row r="38" spans="1:6" ht="26.4" x14ac:dyDescent="0.25">
      <c r="A38" s="26">
        <v>892</v>
      </c>
      <c r="B38" s="27" t="s">
        <v>39</v>
      </c>
      <c r="C38" s="25">
        <v>0</v>
      </c>
      <c r="D38" s="25">
        <v>0</v>
      </c>
      <c r="E38" s="20" t="str">
        <f t="shared" si="0"/>
        <v>х</v>
      </c>
      <c r="F38" s="45" t="str">
        <f t="shared" si="1"/>
        <v>2</v>
      </c>
    </row>
    <row r="39" spans="1:6" x14ac:dyDescent="0.25">
      <c r="A39" s="11"/>
      <c r="B39" s="16"/>
    </row>
    <row r="40" spans="1:6" x14ac:dyDescent="0.25">
      <c r="A40" s="11"/>
      <c r="B40" s="16"/>
    </row>
    <row r="41" spans="1:6" x14ac:dyDescent="0.25">
      <c r="A41" s="11"/>
      <c r="B41" s="16"/>
    </row>
    <row r="42" spans="1:6" x14ac:dyDescent="0.25">
      <c r="A42" s="11"/>
      <c r="B42" s="16"/>
    </row>
    <row r="43" spans="1:6" x14ac:dyDescent="0.25">
      <c r="A43" s="11"/>
      <c r="B43" s="16"/>
    </row>
    <row r="44" spans="1:6" x14ac:dyDescent="0.25">
      <c r="A44" s="11"/>
      <c r="B44" s="16"/>
    </row>
    <row r="45" spans="1:6" x14ac:dyDescent="0.25">
      <c r="A45" s="11"/>
      <c r="B45" s="16"/>
    </row>
    <row r="46" spans="1:6" x14ac:dyDescent="0.25">
      <c r="A46" s="11"/>
      <c r="B46" s="16"/>
    </row>
    <row r="47" spans="1:6" x14ac:dyDescent="0.25">
      <c r="A47" s="11"/>
      <c r="B47" s="16"/>
    </row>
    <row r="48" spans="1:6" x14ac:dyDescent="0.25">
      <c r="A48" s="11"/>
      <c r="B48" s="16"/>
    </row>
    <row r="49" spans="1:2" x14ac:dyDescent="0.25">
      <c r="A49" s="11"/>
      <c r="B49" s="16"/>
    </row>
    <row r="50" spans="1:2" x14ac:dyDescent="0.25">
      <c r="A50" s="11"/>
      <c r="B50" s="16"/>
    </row>
    <row r="51" spans="1:2" x14ac:dyDescent="0.25">
      <c r="A51" s="11"/>
      <c r="B51" s="16"/>
    </row>
    <row r="52" spans="1:2" x14ac:dyDescent="0.25">
      <c r="A52" s="11"/>
      <c r="B52" s="16"/>
    </row>
    <row r="53" spans="1:2" x14ac:dyDescent="0.25">
      <c r="A53" s="11"/>
      <c r="B53" s="16"/>
    </row>
    <row r="54" spans="1:2" x14ac:dyDescent="0.25">
      <c r="A54" s="11"/>
      <c r="B54" s="16"/>
    </row>
    <row r="55" spans="1:2" x14ac:dyDescent="0.25">
      <c r="A55" s="11"/>
      <c r="B55" s="16"/>
    </row>
    <row r="56" spans="1:2" x14ac:dyDescent="0.25">
      <c r="A56" s="11"/>
      <c r="B56" s="16"/>
    </row>
    <row r="57" spans="1:2" x14ac:dyDescent="0.25">
      <c r="A57" s="11"/>
      <c r="B57" s="16"/>
    </row>
    <row r="58" spans="1:2" x14ac:dyDescent="0.25">
      <c r="A58" s="11"/>
      <c r="B58" s="16"/>
    </row>
    <row r="59" spans="1:2" x14ac:dyDescent="0.25">
      <c r="A59" s="11"/>
      <c r="B59" s="16"/>
    </row>
    <row r="60" spans="1:2" x14ac:dyDescent="0.25">
      <c r="A60" s="11"/>
      <c r="B60" s="16"/>
    </row>
    <row r="61" spans="1:2" x14ac:dyDescent="0.25">
      <c r="A61" s="11"/>
      <c r="B61" s="16"/>
    </row>
    <row r="62" spans="1:2" x14ac:dyDescent="0.25">
      <c r="A62" s="11"/>
      <c r="B62" s="16"/>
    </row>
    <row r="63" spans="1:2" x14ac:dyDescent="0.25">
      <c r="A63" s="11"/>
      <c r="B63" s="16"/>
    </row>
    <row r="64" spans="1:2" x14ac:dyDescent="0.25">
      <c r="A64" s="11"/>
      <c r="B64" s="16"/>
    </row>
    <row r="65" spans="1:2" x14ac:dyDescent="0.25">
      <c r="A65" s="11"/>
      <c r="B65" s="16"/>
    </row>
    <row r="66" spans="1:2" x14ac:dyDescent="0.25">
      <c r="A66" s="11"/>
      <c r="B66" s="16"/>
    </row>
    <row r="67" spans="1:2" x14ac:dyDescent="0.25">
      <c r="A67" s="11"/>
      <c r="B67" s="16"/>
    </row>
    <row r="68" spans="1:2" x14ac:dyDescent="0.25">
      <c r="A68" s="11"/>
      <c r="B68" s="16"/>
    </row>
    <row r="69" spans="1:2" x14ac:dyDescent="0.25">
      <c r="A69" s="11"/>
      <c r="B69" s="16"/>
    </row>
    <row r="70" spans="1:2" x14ac:dyDescent="0.25">
      <c r="A70" s="11"/>
      <c r="B70" s="16"/>
    </row>
    <row r="71" spans="1:2" x14ac:dyDescent="0.25">
      <c r="A71" s="11"/>
      <c r="B71" s="16"/>
    </row>
    <row r="72" spans="1:2" x14ac:dyDescent="0.25">
      <c r="A72" s="11"/>
      <c r="B72" s="16"/>
    </row>
    <row r="73" spans="1:2" x14ac:dyDescent="0.25">
      <c r="A73" s="11"/>
      <c r="B73" s="16"/>
    </row>
    <row r="74" spans="1:2" x14ac:dyDescent="0.25">
      <c r="A74" s="11"/>
      <c r="B74" s="16"/>
    </row>
    <row r="75" spans="1:2" x14ac:dyDescent="0.25">
      <c r="A75" s="11"/>
      <c r="B75" s="16"/>
    </row>
    <row r="76" spans="1:2" x14ac:dyDescent="0.25">
      <c r="A76" s="11"/>
      <c r="B76" s="16"/>
    </row>
    <row r="77" spans="1:2" x14ac:dyDescent="0.25">
      <c r="A77" s="11"/>
      <c r="B77" s="16"/>
    </row>
    <row r="78" spans="1:2" x14ac:dyDescent="0.25">
      <c r="A78" s="11"/>
      <c r="B78" s="16"/>
    </row>
    <row r="79" spans="1:2" x14ac:dyDescent="0.25">
      <c r="A79" s="11"/>
      <c r="B79" s="16"/>
    </row>
    <row r="80" spans="1:2" x14ac:dyDescent="0.25">
      <c r="A80" s="11"/>
      <c r="B80" s="16"/>
    </row>
    <row r="81" spans="1:2" x14ac:dyDescent="0.25">
      <c r="A81" s="11"/>
      <c r="B81" s="16"/>
    </row>
    <row r="82" spans="1:2" x14ac:dyDescent="0.25">
      <c r="A82" s="11"/>
      <c r="B82" s="16"/>
    </row>
    <row r="83" spans="1:2" x14ac:dyDescent="0.25">
      <c r="A83" s="11"/>
      <c r="B83" s="16"/>
    </row>
    <row r="84" spans="1:2" x14ac:dyDescent="0.25">
      <c r="A84" s="11"/>
      <c r="B84" s="16"/>
    </row>
    <row r="85" spans="1:2" x14ac:dyDescent="0.25">
      <c r="A85" s="11"/>
      <c r="B85" s="16"/>
    </row>
  </sheetData>
  <mergeCells count="1">
    <mergeCell ref="A1:F1"/>
  </mergeCells>
  <printOptions gridLines="1"/>
  <pageMargins left="0.15748031496062992" right="0.15748031496062992" top="1.1811023622047245" bottom="0.35433070866141736" header="0.51181102362204722" footer="0.51181102362204722"/>
  <pageSetup paperSize="9" scale="82" fitToHeight="0" orientation="landscape" horizontalDpi="4294967294" verticalDpi="4294967294" r:id="rId1"/>
  <headerFooter>
    <oddFooter>&amp;L&amp;A&amp;R&amp;P</oddFooter>
  </headerFooter>
  <rowBreaks count="1" manualBreakCount="1">
    <brk id="1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F66"/>
  <sheetViews>
    <sheetView zoomScaleNormal="100" workbookViewId="0">
      <selection activeCell="L31" sqref="L31"/>
    </sheetView>
  </sheetViews>
  <sheetFormatPr defaultColWidth="9.109375" defaultRowHeight="14.4" x14ac:dyDescent="0.3"/>
  <cols>
    <col min="1" max="1" width="6.33203125" style="98" customWidth="1"/>
    <col min="2" max="2" width="48.44140625" style="98" customWidth="1"/>
    <col min="3" max="3" width="10" customWidth="1"/>
    <col min="4" max="6" width="18.6640625" style="98" customWidth="1"/>
    <col min="7" max="16384" width="9.109375" style="91"/>
  </cols>
  <sheetData>
    <row r="1" spans="1:6" ht="52.5" customHeight="1" x14ac:dyDescent="0.3">
      <c r="A1" s="121" t="s">
        <v>279</v>
      </c>
      <c r="B1" s="121"/>
      <c r="C1" s="121"/>
      <c r="D1" s="121"/>
      <c r="E1" s="121"/>
      <c r="F1" s="121"/>
    </row>
    <row r="3" spans="1:6" s="92" customFormat="1" ht="112.5" customHeight="1" x14ac:dyDescent="0.3">
      <c r="A3" s="47" t="s">
        <v>0</v>
      </c>
      <c r="B3" s="47" t="s">
        <v>1</v>
      </c>
      <c r="C3" s="33" t="s">
        <v>275</v>
      </c>
      <c r="D3" s="47" t="s">
        <v>277</v>
      </c>
      <c r="E3" s="47" t="s">
        <v>32</v>
      </c>
      <c r="F3" s="47" t="s">
        <v>271</v>
      </c>
    </row>
    <row r="4" spans="1:6" s="93" customFormat="1" ht="18" customHeight="1" x14ac:dyDescent="0.25">
      <c r="A4" s="47"/>
      <c r="B4" s="48" t="s">
        <v>276</v>
      </c>
      <c r="C4" s="90"/>
      <c r="D4" s="47"/>
      <c r="E4" s="47">
        <v>60</v>
      </c>
      <c r="F4" s="47">
        <v>40</v>
      </c>
    </row>
    <row r="5" spans="1:6" s="97" customFormat="1" ht="13.8" hidden="1" x14ac:dyDescent="0.3">
      <c r="A5" s="26">
        <v>802</v>
      </c>
      <c r="B5" s="27" t="s">
        <v>34</v>
      </c>
      <c r="C5" s="101">
        <v>3</v>
      </c>
      <c r="D5" s="94">
        <f t="shared" ref="D5:D36" si="0">(E5*$E$4+F5*$F$4)/100</f>
        <v>3.14</v>
      </c>
      <c r="E5" s="95">
        <f>'Свод 1'!C6</f>
        <v>2.5</v>
      </c>
      <c r="F5" s="96">
        <f>'Свод 2'!C6</f>
        <v>4.0999999999999996</v>
      </c>
    </row>
    <row r="6" spans="1:6" s="97" customFormat="1" ht="26.4" hidden="1" x14ac:dyDescent="0.3">
      <c r="A6" s="26">
        <v>803</v>
      </c>
      <c r="B6" s="28" t="s">
        <v>7</v>
      </c>
      <c r="C6" s="101" t="s">
        <v>195</v>
      </c>
      <c r="D6" s="94">
        <f t="shared" si="0"/>
        <v>2.69</v>
      </c>
      <c r="E6" s="95">
        <f>'Свод 1'!C7</f>
        <v>2.35</v>
      </c>
      <c r="F6" s="96">
        <f>'Свод 2'!C7</f>
        <v>3.2</v>
      </c>
    </row>
    <row r="7" spans="1:6" s="97" customFormat="1" ht="13.8" hidden="1" x14ac:dyDescent="0.3">
      <c r="A7" s="26">
        <v>811</v>
      </c>
      <c r="B7" s="28" t="s">
        <v>8</v>
      </c>
      <c r="C7" s="101" t="s">
        <v>195</v>
      </c>
      <c r="D7" s="94">
        <f t="shared" si="0"/>
        <v>2.9</v>
      </c>
      <c r="E7" s="95">
        <f>'Свод 1'!C8</f>
        <v>2.7</v>
      </c>
      <c r="F7" s="96">
        <f>'Свод 2'!C8</f>
        <v>3.2</v>
      </c>
    </row>
    <row r="8" spans="1:6" s="97" customFormat="1" ht="26.4" hidden="1" x14ac:dyDescent="0.3">
      <c r="A8" s="26">
        <v>812</v>
      </c>
      <c r="B8" s="27" t="s">
        <v>76</v>
      </c>
      <c r="C8" s="101" t="s">
        <v>256</v>
      </c>
      <c r="D8" s="94">
        <f t="shared" si="0"/>
        <v>4.16</v>
      </c>
      <c r="E8" s="95">
        <f>'Свод 1'!C9</f>
        <v>3.6</v>
      </c>
      <c r="F8" s="96">
        <f>'Свод 2'!C9</f>
        <v>5</v>
      </c>
    </row>
    <row r="9" spans="1:6" s="97" customFormat="1" ht="13.8" hidden="1" x14ac:dyDescent="0.3">
      <c r="A9" s="26">
        <v>814</v>
      </c>
      <c r="B9" s="27" t="s">
        <v>77</v>
      </c>
      <c r="C9" s="101" t="s">
        <v>256</v>
      </c>
      <c r="D9" s="94">
        <f t="shared" si="0"/>
        <v>3.21</v>
      </c>
      <c r="E9" s="95">
        <f>'Свод 1'!C10</f>
        <v>3.75</v>
      </c>
      <c r="F9" s="96">
        <f>'Свод 2'!C10</f>
        <v>2.4</v>
      </c>
    </row>
    <row r="10" spans="1:6" s="97" customFormat="1" ht="26.4" hidden="1" x14ac:dyDescent="0.3">
      <c r="A10" s="26">
        <v>815</v>
      </c>
      <c r="B10" s="28" t="s">
        <v>54</v>
      </c>
      <c r="C10" s="101" t="s">
        <v>256</v>
      </c>
      <c r="D10" s="94">
        <f t="shared" si="0"/>
        <v>3.98</v>
      </c>
      <c r="E10" s="95">
        <f>'Свод 1'!C11</f>
        <v>4.5</v>
      </c>
      <c r="F10" s="96">
        <f>'Свод 2'!C11</f>
        <v>3.2</v>
      </c>
    </row>
    <row r="11" spans="1:6" s="97" customFormat="1" ht="13.8" x14ac:dyDescent="0.3">
      <c r="A11" s="113">
        <v>855</v>
      </c>
      <c r="B11" s="114" t="s">
        <v>4</v>
      </c>
      <c r="C11" s="115" t="s">
        <v>63</v>
      </c>
      <c r="D11" s="116">
        <f t="shared" ref="D11:D34" si="1">(E11*$E$4+F11*$F$4)/100</f>
        <v>3.92</v>
      </c>
      <c r="E11" s="117">
        <f>'Свод 1'!C29</f>
        <v>3.8</v>
      </c>
      <c r="F11" s="118">
        <f>'Свод 2'!C29</f>
        <v>4.0999999999999996</v>
      </c>
    </row>
    <row r="12" spans="1:6" s="97" customFormat="1" ht="26.4" hidden="1" x14ac:dyDescent="0.3">
      <c r="A12" s="26" t="s">
        <v>55</v>
      </c>
      <c r="B12" s="27" t="s">
        <v>56</v>
      </c>
      <c r="C12" s="101" t="s">
        <v>195</v>
      </c>
      <c r="D12" s="94">
        <f t="shared" si="1"/>
        <v>2.99</v>
      </c>
      <c r="E12" s="95">
        <f>'Свод 1'!C13</f>
        <v>2.85</v>
      </c>
      <c r="F12" s="96">
        <f>'Свод 2'!C13</f>
        <v>3.2</v>
      </c>
    </row>
    <row r="13" spans="1:6" s="97" customFormat="1" ht="26.4" x14ac:dyDescent="0.3">
      <c r="A13" s="113">
        <v>816</v>
      </c>
      <c r="B13" s="119" t="s">
        <v>35</v>
      </c>
      <c r="C13" s="115" t="s">
        <v>63</v>
      </c>
      <c r="D13" s="116">
        <f t="shared" si="1"/>
        <v>3.8</v>
      </c>
      <c r="E13" s="117">
        <f>'Свод 1'!C12</f>
        <v>3.6</v>
      </c>
      <c r="F13" s="118">
        <f>'Свод 2'!C12</f>
        <v>4.0999999999999996</v>
      </c>
    </row>
    <row r="14" spans="1:6" s="97" customFormat="1" ht="26.4" hidden="1" x14ac:dyDescent="0.3">
      <c r="A14" s="26">
        <v>821</v>
      </c>
      <c r="B14" s="27" t="s">
        <v>48</v>
      </c>
      <c r="C14" s="101" t="s">
        <v>256</v>
      </c>
      <c r="D14" s="94">
        <f t="shared" si="1"/>
        <v>3.89</v>
      </c>
      <c r="E14" s="95">
        <f>'Свод 1'!C15</f>
        <v>3.75</v>
      </c>
      <c r="F14" s="96">
        <f>'Свод 2'!C15</f>
        <v>4.0999999999999996</v>
      </c>
    </row>
    <row r="15" spans="1:6" s="97" customFormat="1" ht="13.8" x14ac:dyDescent="0.3">
      <c r="A15" s="113">
        <v>830</v>
      </c>
      <c r="B15" s="114" t="s">
        <v>43</v>
      </c>
      <c r="C15" s="115" t="s">
        <v>63</v>
      </c>
      <c r="D15" s="116">
        <f t="shared" si="1"/>
        <v>3.09</v>
      </c>
      <c r="E15" s="117">
        <f>'Свод 1'!C18</f>
        <v>3.35</v>
      </c>
      <c r="F15" s="118">
        <f>'Свод 2'!C18</f>
        <v>2.7</v>
      </c>
    </row>
    <row r="16" spans="1:6" s="97" customFormat="1" ht="26.4" hidden="1" x14ac:dyDescent="0.3">
      <c r="A16" s="26" t="s">
        <v>57</v>
      </c>
      <c r="B16" s="28" t="s">
        <v>58</v>
      </c>
      <c r="C16" s="101" t="s">
        <v>256</v>
      </c>
      <c r="D16" s="94">
        <f t="shared" si="1"/>
        <v>3.53</v>
      </c>
      <c r="E16" s="95">
        <f>'Свод 1'!C17</f>
        <v>3.75</v>
      </c>
      <c r="F16" s="96">
        <f>'Свод 2'!C17</f>
        <v>3.2</v>
      </c>
    </row>
    <row r="17" spans="1:6" s="97" customFormat="1" ht="13.8" x14ac:dyDescent="0.3">
      <c r="A17" s="26">
        <v>820</v>
      </c>
      <c r="B17" s="28" t="s">
        <v>2</v>
      </c>
      <c r="C17" s="101" t="s">
        <v>63</v>
      </c>
      <c r="D17" s="94">
        <f t="shared" si="1"/>
        <v>3.08</v>
      </c>
      <c r="E17" s="95">
        <f>'Свод 1'!C14</f>
        <v>3.2</v>
      </c>
      <c r="F17" s="96">
        <f>'Свод 2'!C14</f>
        <v>2.9</v>
      </c>
    </row>
    <row r="18" spans="1:6" s="97" customFormat="1" ht="26.4" hidden="1" x14ac:dyDescent="0.3">
      <c r="A18" s="26">
        <v>832</v>
      </c>
      <c r="B18" s="28" t="s">
        <v>50</v>
      </c>
      <c r="C18" s="101" t="s">
        <v>195</v>
      </c>
      <c r="D18" s="94">
        <f t="shared" si="1"/>
        <v>3.23</v>
      </c>
      <c r="E18" s="95">
        <f>'Свод 1'!C19</f>
        <v>2.65</v>
      </c>
      <c r="F18" s="96">
        <f>'Свод 2'!C19</f>
        <v>4.0999999999999996</v>
      </c>
    </row>
    <row r="19" spans="1:6" s="97" customFormat="1" ht="26.4" hidden="1" x14ac:dyDescent="0.3">
      <c r="A19" s="26" t="s">
        <v>36</v>
      </c>
      <c r="B19" s="28" t="s">
        <v>51</v>
      </c>
      <c r="C19" s="101" t="s">
        <v>256</v>
      </c>
      <c r="D19" s="94">
        <f t="shared" si="1"/>
        <v>2.78</v>
      </c>
      <c r="E19" s="95">
        <f>'Свод 1'!C20</f>
        <v>2.5</v>
      </c>
      <c r="F19" s="96">
        <f>'Свод 2'!C20</f>
        <v>3.2</v>
      </c>
    </row>
    <row r="20" spans="1:6" s="97" customFormat="1" ht="13.8" hidden="1" x14ac:dyDescent="0.3">
      <c r="A20" s="26">
        <v>834</v>
      </c>
      <c r="B20" s="28" t="s">
        <v>3</v>
      </c>
      <c r="C20" s="101" t="s">
        <v>256</v>
      </c>
      <c r="D20" s="94">
        <f t="shared" si="1"/>
        <v>1.1100000000000001</v>
      </c>
      <c r="E20" s="95">
        <f>'Свод 1'!C21</f>
        <v>1.05</v>
      </c>
      <c r="F20" s="96">
        <f>'Свод 2'!C21</f>
        <v>1.2</v>
      </c>
    </row>
    <row r="21" spans="1:6" s="97" customFormat="1" ht="26.4" hidden="1" x14ac:dyDescent="0.3">
      <c r="A21" s="26">
        <v>835</v>
      </c>
      <c r="B21" s="27" t="s">
        <v>37</v>
      </c>
      <c r="C21" s="101" t="s">
        <v>256</v>
      </c>
      <c r="D21" s="94">
        <f t="shared" si="1"/>
        <v>1.59</v>
      </c>
      <c r="E21" s="95">
        <f>'Свод 1'!C22</f>
        <v>1.25</v>
      </c>
      <c r="F21" s="96">
        <f>'Свод 2'!C22</f>
        <v>2.1</v>
      </c>
    </row>
    <row r="22" spans="1:6" s="97" customFormat="1" ht="26.4" hidden="1" x14ac:dyDescent="0.3">
      <c r="A22" s="26" t="s">
        <v>47</v>
      </c>
      <c r="B22" s="27" t="s">
        <v>59</v>
      </c>
      <c r="C22" s="101" t="s">
        <v>256</v>
      </c>
      <c r="D22" s="94">
        <f t="shared" si="1"/>
        <v>2.78</v>
      </c>
      <c r="E22" s="95">
        <f>'Свод 1'!C23</f>
        <v>2.5</v>
      </c>
      <c r="F22" s="96">
        <f>'Свод 2'!C23</f>
        <v>3.2</v>
      </c>
    </row>
    <row r="23" spans="1:6" s="97" customFormat="1" ht="13.8" hidden="1" x14ac:dyDescent="0.3">
      <c r="A23" s="26">
        <v>840</v>
      </c>
      <c r="B23" s="28" t="s">
        <v>5</v>
      </c>
      <c r="C23" s="101" t="s">
        <v>195</v>
      </c>
      <c r="D23" s="94">
        <f t="shared" si="1"/>
        <v>3.44</v>
      </c>
      <c r="E23" s="95">
        <f>'Свод 1'!C24</f>
        <v>3.6</v>
      </c>
      <c r="F23" s="96">
        <f>'Свод 2'!C24</f>
        <v>3.2</v>
      </c>
    </row>
    <row r="24" spans="1:6" s="97" customFormat="1" ht="26.4" hidden="1" x14ac:dyDescent="0.3">
      <c r="A24" s="26">
        <v>843</v>
      </c>
      <c r="B24" s="27" t="s">
        <v>44</v>
      </c>
      <c r="C24" s="101" t="s">
        <v>195</v>
      </c>
      <c r="D24" s="94">
        <f t="shared" si="1"/>
        <v>2.99</v>
      </c>
      <c r="E24" s="95">
        <f>'Свод 1'!C25</f>
        <v>2.85</v>
      </c>
      <c r="F24" s="96">
        <f>'Свод 2'!C25</f>
        <v>3.2</v>
      </c>
    </row>
    <row r="25" spans="1:6" s="97" customFormat="1" ht="26.4" hidden="1" x14ac:dyDescent="0.3">
      <c r="A25" s="26" t="s">
        <v>38</v>
      </c>
      <c r="B25" s="27" t="s">
        <v>45</v>
      </c>
      <c r="C25" s="101" t="s">
        <v>195</v>
      </c>
      <c r="D25" s="94">
        <f t="shared" si="1"/>
        <v>2.2400000000000002</v>
      </c>
      <c r="E25" s="95">
        <f>'Свод 1'!C26</f>
        <v>1.6</v>
      </c>
      <c r="F25" s="96">
        <f>'Свод 2'!C26</f>
        <v>3.2</v>
      </c>
    </row>
    <row r="26" spans="1:6" s="97" customFormat="1" ht="26.4" hidden="1" x14ac:dyDescent="0.3">
      <c r="A26" s="26">
        <v>846</v>
      </c>
      <c r="B26" s="28" t="s">
        <v>66</v>
      </c>
      <c r="C26" s="101" t="s">
        <v>195</v>
      </c>
      <c r="D26" s="94">
        <f t="shared" si="1"/>
        <v>2.2400000000000002</v>
      </c>
      <c r="E26" s="95">
        <f>'Свод 1'!C27</f>
        <v>1.6</v>
      </c>
      <c r="F26" s="96">
        <f>'Свод 2'!C27</f>
        <v>3.2</v>
      </c>
    </row>
    <row r="27" spans="1:6" s="97" customFormat="1" ht="26.4" hidden="1" x14ac:dyDescent="0.3">
      <c r="A27" s="26" t="s">
        <v>67</v>
      </c>
      <c r="B27" s="28" t="s">
        <v>68</v>
      </c>
      <c r="C27" s="101" t="s">
        <v>256</v>
      </c>
      <c r="D27" s="94">
        <f t="shared" si="1"/>
        <v>1.2</v>
      </c>
      <c r="E27" s="95">
        <f>'Свод 1'!C28</f>
        <v>1</v>
      </c>
      <c r="F27" s="96">
        <f>'Свод 2'!C28</f>
        <v>1.5</v>
      </c>
    </row>
    <row r="28" spans="1:6" s="97" customFormat="1" ht="13.8" x14ac:dyDescent="0.3">
      <c r="A28" s="26">
        <v>825</v>
      </c>
      <c r="B28" s="28" t="s">
        <v>53</v>
      </c>
      <c r="C28" s="101" t="s">
        <v>63</v>
      </c>
      <c r="D28" s="94">
        <f t="shared" si="1"/>
        <v>2.97</v>
      </c>
      <c r="E28" s="95">
        <f>'Свод 1'!C16</f>
        <v>2.95</v>
      </c>
      <c r="F28" s="96">
        <f>'Свод 2'!C16</f>
        <v>3</v>
      </c>
    </row>
    <row r="29" spans="1:6" s="97" customFormat="1" ht="13.8" hidden="1" x14ac:dyDescent="0.3">
      <c r="A29" s="26">
        <v>856</v>
      </c>
      <c r="B29" s="28" t="s">
        <v>9</v>
      </c>
      <c r="C29" s="101" t="s">
        <v>256</v>
      </c>
      <c r="D29" s="94">
        <f t="shared" si="1"/>
        <v>3.68</v>
      </c>
      <c r="E29" s="95">
        <f>'Свод 1'!C30</f>
        <v>4</v>
      </c>
      <c r="F29" s="96">
        <f>'Свод 2'!C30</f>
        <v>3.2</v>
      </c>
    </row>
    <row r="30" spans="1:6" s="97" customFormat="1" ht="26.4" hidden="1" x14ac:dyDescent="0.3">
      <c r="A30" s="26" t="s">
        <v>69</v>
      </c>
      <c r="B30" s="27" t="s">
        <v>70</v>
      </c>
      <c r="C30" s="101" t="s">
        <v>256</v>
      </c>
      <c r="D30" s="94">
        <f t="shared" si="1"/>
        <v>1.73</v>
      </c>
      <c r="E30" s="95">
        <f>'Свод 1'!C31</f>
        <v>1.1499999999999999</v>
      </c>
      <c r="F30" s="96">
        <f>'Свод 2'!C31</f>
        <v>2.6</v>
      </c>
    </row>
    <row r="31" spans="1:6" s="97" customFormat="1" ht="26.4" x14ac:dyDescent="0.3">
      <c r="A31" s="26">
        <v>861</v>
      </c>
      <c r="B31" s="28" t="s">
        <v>71</v>
      </c>
      <c r="C31" s="101" t="s">
        <v>63</v>
      </c>
      <c r="D31" s="94">
        <f t="shared" si="1"/>
        <v>2.42</v>
      </c>
      <c r="E31" s="95">
        <f>'Свод 1'!C32</f>
        <v>1.5</v>
      </c>
      <c r="F31" s="96">
        <f>'Свод 2'!C32</f>
        <v>3.8</v>
      </c>
    </row>
    <row r="32" spans="1:6" s="97" customFormat="1" ht="26.4" hidden="1" x14ac:dyDescent="0.3">
      <c r="A32" s="26" t="s">
        <v>61</v>
      </c>
      <c r="B32" s="28" t="s">
        <v>60</v>
      </c>
      <c r="C32" s="101" t="s">
        <v>256</v>
      </c>
      <c r="D32" s="94">
        <f t="shared" si="1"/>
        <v>0.99</v>
      </c>
      <c r="E32" s="95">
        <f>'Свод 1'!C33</f>
        <v>1.25</v>
      </c>
      <c r="F32" s="96">
        <f>'Свод 2'!C33</f>
        <v>0.6</v>
      </c>
    </row>
    <row r="33" spans="1:6" s="97" customFormat="1" ht="13.8" hidden="1" x14ac:dyDescent="0.3">
      <c r="A33" s="26">
        <v>875</v>
      </c>
      <c r="B33" s="28" t="s">
        <v>6</v>
      </c>
      <c r="C33" s="101" t="s">
        <v>256</v>
      </c>
      <c r="D33" s="94">
        <f t="shared" si="1"/>
        <v>2.2999999999999998</v>
      </c>
      <c r="E33" s="95">
        <f>'Свод 1'!C34</f>
        <v>2.5</v>
      </c>
      <c r="F33" s="96">
        <f>'Свод 2'!C34</f>
        <v>2</v>
      </c>
    </row>
    <row r="34" spans="1:6" s="97" customFormat="1" ht="13.8" x14ac:dyDescent="0.3">
      <c r="A34" s="26">
        <v>880</v>
      </c>
      <c r="B34" s="27" t="s">
        <v>49</v>
      </c>
      <c r="C34" s="101" t="s">
        <v>63</v>
      </c>
      <c r="D34" s="94">
        <f t="shared" si="1"/>
        <v>1.65</v>
      </c>
      <c r="E34" s="95">
        <f>'Свод 1'!C35</f>
        <v>1.75</v>
      </c>
      <c r="F34" s="96">
        <f>'Свод 2'!C35</f>
        <v>1.5</v>
      </c>
    </row>
    <row r="35" spans="1:6" s="97" customFormat="1" ht="26.4" hidden="1" x14ac:dyDescent="0.3">
      <c r="A35" s="26">
        <v>886</v>
      </c>
      <c r="B35" s="27" t="s">
        <v>46</v>
      </c>
      <c r="C35" s="101" t="s">
        <v>256</v>
      </c>
      <c r="D35" s="94">
        <f t="shared" si="0"/>
        <v>2.2400000000000002</v>
      </c>
      <c r="E35" s="95">
        <f>'Свод 1'!C36</f>
        <v>1.6</v>
      </c>
      <c r="F35" s="96">
        <f>'Свод 2'!C36</f>
        <v>3.2</v>
      </c>
    </row>
    <row r="36" spans="1:6" s="97" customFormat="1" ht="26.4" hidden="1" x14ac:dyDescent="0.3">
      <c r="A36" s="26">
        <v>892</v>
      </c>
      <c r="B36" s="27" t="s">
        <v>39</v>
      </c>
      <c r="C36" s="101" t="s">
        <v>195</v>
      </c>
      <c r="D36" s="94">
        <f t="shared" si="0"/>
        <v>2.2400000000000002</v>
      </c>
      <c r="E36" s="95">
        <f>'Свод 1'!C37</f>
        <v>1.6</v>
      </c>
      <c r="F36" s="96">
        <f>'Свод 2'!C37</f>
        <v>3.2</v>
      </c>
    </row>
    <row r="37" spans="1:6" ht="13.8" x14ac:dyDescent="0.25">
      <c r="C37" s="99"/>
    </row>
    <row r="38" spans="1:6" ht="13.8" x14ac:dyDescent="0.25">
      <c r="C38" s="99"/>
    </row>
    <row r="39" spans="1:6" ht="13.8" x14ac:dyDescent="0.25">
      <c r="C39" s="99"/>
    </row>
    <row r="40" spans="1:6" ht="13.8" x14ac:dyDescent="0.25">
      <c r="C40" s="99"/>
    </row>
    <row r="41" spans="1:6" ht="13.8" x14ac:dyDescent="0.25">
      <c r="C41" s="99"/>
    </row>
    <row r="42" spans="1:6" ht="13.8" x14ac:dyDescent="0.25">
      <c r="C42" s="99"/>
    </row>
    <row r="43" spans="1:6" ht="13.8" x14ac:dyDescent="0.25">
      <c r="C43" s="99"/>
    </row>
    <row r="44" spans="1:6" ht="13.8" x14ac:dyDescent="0.25">
      <c r="C44" s="99"/>
    </row>
    <row r="45" spans="1:6" ht="13.8" x14ac:dyDescent="0.25">
      <c r="C45" s="99"/>
    </row>
    <row r="46" spans="1:6" ht="13.8" x14ac:dyDescent="0.3">
      <c r="C46" s="100"/>
    </row>
    <row r="47" spans="1:6" ht="13.8" x14ac:dyDescent="0.3">
      <c r="C47" s="100"/>
    </row>
    <row r="48" spans="1:6" ht="13.8" x14ac:dyDescent="0.3">
      <c r="A48" s="91"/>
      <c r="B48" s="91"/>
      <c r="C48" s="100"/>
      <c r="D48" s="91"/>
      <c r="E48" s="91"/>
      <c r="F48" s="91"/>
    </row>
    <row r="49" spans="1:6" ht="13.8" x14ac:dyDescent="0.3">
      <c r="A49" s="91"/>
      <c r="B49" s="91"/>
      <c r="C49" s="100"/>
      <c r="D49" s="91"/>
      <c r="E49" s="91"/>
      <c r="F49" s="91"/>
    </row>
    <row r="50" spans="1:6" ht="13.8" x14ac:dyDescent="0.3">
      <c r="A50" s="91"/>
      <c r="B50" s="91"/>
      <c r="C50" s="100"/>
      <c r="D50" s="91"/>
      <c r="E50" s="91"/>
      <c r="F50" s="91"/>
    </row>
    <row r="51" spans="1:6" ht="13.8" x14ac:dyDescent="0.3">
      <c r="A51" s="91"/>
      <c r="B51" s="91"/>
      <c r="C51" s="100"/>
      <c r="D51" s="91"/>
      <c r="E51" s="91"/>
      <c r="F51" s="91"/>
    </row>
    <row r="52" spans="1:6" ht="13.8" x14ac:dyDescent="0.3">
      <c r="A52" s="91"/>
      <c r="B52" s="91"/>
      <c r="C52" s="100"/>
      <c r="D52" s="91"/>
      <c r="E52" s="91"/>
      <c r="F52" s="91"/>
    </row>
    <row r="53" spans="1:6" ht="13.8" x14ac:dyDescent="0.3">
      <c r="A53" s="91"/>
      <c r="B53" s="91"/>
      <c r="C53" s="100"/>
      <c r="D53" s="91"/>
      <c r="E53" s="91"/>
      <c r="F53" s="91"/>
    </row>
    <row r="54" spans="1:6" ht="13.8" x14ac:dyDescent="0.3">
      <c r="A54" s="91"/>
      <c r="B54" s="91"/>
      <c r="C54" s="100"/>
      <c r="D54" s="91"/>
      <c r="E54" s="91"/>
      <c r="F54" s="91"/>
    </row>
    <row r="55" spans="1:6" ht="13.8" x14ac:dyDescent="0.3">
      <c r="A55" s="91"/>
      <c r="B55" s="91"/>
      <c r="C55" s="100"/>
      <c r="D55" s="91"/>
      <c r="E55" s="91"/>
      <c r="F55" s="91"/>
    </row>
    <row r="56" spans="1:6" ht="13.8" x14ac:dyDescent="0.3">
      <c r="A56" s="91"/>
      <c r="B56" s="91"/>
      <c r="C56" s="100"/>
      <c r="D56" s="91"/>
      <c r="E56" s="91"/>
      <c r="F56" s="91"/>
    </row>
    <row r="57" spans="1:6" ht="13.8" x14ac:dyDescent="0.3">
      <c r="A57" s="91"/>
      <c r="B57" s="91"/>
      <c r="C57" s="100"/>
      <c r="D57" s="91"/>
      <c r="E57" s="91"/>
      <c r="F57" s="91"/>
    </row>
    <row r="58" spans="1:6" ht="13.8" x14ac:dyDescent="0.3">
      <c r="A58" s="91"/>
      <c r="B58" s="91"/>
      <c r="C58" s="100"/>
      <c r="D58" s="91"/>
      <c r="E58" s="91"/>
      <c r="F58" s="91"/>
    </row>
    <row r="59" spans="1:6" ht="13.8" x14ac:dyDescent="0.3">
      <c r="A59" s="91"/>
      <c r="B59" s="91"/>
      <c r="C59" s="100"/>
      <c r="D59" s="91"/>
      <c r="E59" s="91"/>
      <c r="F59" s="91"/>
    </row>
    <row r="60" spans="1:6" ht="13.8" x14ac:dyDescent="0.3">
      <c r="A60" s="91"/>
      <c r="B60" s="91"/>
      <c r="C60" s="100"/>
      <c r="D60" s="91"/>
      <c r="E60" s="91"/>
      <c r="F60" s="91"/>
    </row>
    <row r="61" spans="1:6" ht="13.8" x14ac:dyDescent="0.3">
      <c r="A61" s="91"/>
      <c r="B61" s="91"/>
      <c r="C61" s="100"/>
      <c r="D61" s="91"/>
      <c r="E61" s="91"/>
      <c r="F61" s="91"/>
    </row>
    <row r="62" spans="1:6" ht="13.8" x14ac:dyDescent="0.3">
      <c r="A62" s="91"/>
      <c r="B62" s="91"/>
      <c r="C62" s="100"/>
      <c r="D62" s="91"/>
      <c r="E62" s="91"/>
      <c r="F62" s="91"/>
    </row>
    <row r="63" spans="1:6" ht="13.8" x14ac:dyDescent="0.3">
      <c r="A63" s="91"/>
      <c r="B63" s="91"/>
      <c r="C63" s="100"/>
      <c r="D63" s="91"/>
      <c r="E63" s="91"/>
      <c r="F63" s="91"/>
    </row>
    <row r="64" spans="1:6" ht="13.8" x14ac:dyDescent="0.3">
      <c r="A64" s="91"/>
      <c r="B64" s="91"/>
      <c r="C64" s="100"/>
      <c r="D64" s="91"/>
      <c r="E64" s="91"/>
      <c r="F64" s="91"/>
    </row>
    <row r="65" spans="1:6" ht="13.8" x14ac:dyDescent="0.3">
      <c r="A65" s="91"/>
      <c r="B65" s="91"/>
      <c r="C65" s="100"/>
      <c r="D65" s="91"/>
      <c r="E65" s="91"/>
      <c r="F65" s="91"/>
    </row>
    <row r="66" spans="1:6" ht="13.8" x14ac:dyDescent="0.3">
      <c r="A66" s="91"/>
      <c r="B66" s="91"/>
      <c r="C66" s="100"/>
      <c r="D66" s="91"/>
      <c r="E66" s="91"/>
      <c r="F66" s="91"/>
    </row>
  </sheetData>
  <autoFilter ref="A4:G36">
    <filterColumn colId="2">
      <filters>
        <filter val="1"/>
      </filters>
    </filterColumn>
    <sortState ref="A11:F34">
      <sortCondition descending="1" ref="D4:D36"/>
    </sortState>
  </autoFilter>
  <mergeCells count="1">
    <mergeCell ref="A1:F1"/>
  </mergeCells>
  <pageMargins left="0" right="0" top="0" bottom="0" header="0" footer="0"/>
  <pageSetup paperSize="9" scale="78"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F66"/>
  <sheetViews>
    <sheetView zoomScaleNormal="100" workbookViewId="0">
      <selection activeCell="K27" sqref="K27"/>
    </sheetView>
  </sheetViews>
  <sheetFormatPr defaultColWidth="9.109375" defaultRowHeight="14.4" x14ac:dyDescent="0.3"/>
  <cols>
    <col min="1" max="1" width="6.33203125" style="98" customWidth="1"/>
    <col min="2" max="2" width="48.44140625" style="98" customWidth="1"/>
    <col min="3" max="3" width="10" customWidth="1"/>
    <col min="4" max="6" width="18.6640625" style="98" customWidth="1"/>
    <col min="7" max="16384" width="9.109375" style="91"/>
  </cols>
  <sheetData>
    <row r="1" spans="1:6" ht="52.5" customHeight="1" x14ac:dyDescent="0.3">
      <c r="A1" s="121" t="s">
        <v>279</v>
      </c>
      <c r="B1" s="121"/>
      <c r="C1" s="121"/>
      <c r="D1" s="121"/>
      <c r="E1" s="121"/>
      <c r="F1" s="121"/>
    </row>
    <row r="3" spans="1:6" s="92" customFormat="1" ht="112.5" customHeight="1" x14ac:dyDescent="0.3">
      <c r="A3" s="47" t="s">
        <v>0</v>
      </c>
      <c r="B3" s="47" t="s">
        <v>1</v>
      </c>
      <c r="C3" s="33" t="s">
        <v>275</v>
      </c>
      <c r="D3" s="47" t="s">
        <v>277</v>
      </c>
      <c r="E3" s="47" t="s">
        <v>32</v>
      </c>
      <c r="F3" s="47" t="s">
        <v>271</v>
      </c>
    </row>
    <row r="4" spans="1:6" s="93" customFormat="1" ht="18" customHeight="1" x14ac:dyDescent="0.25">
      <c r="A4" s="47"/>
      <c r="B4" s="48" t="s">
        <v>276</v>
      </c>
      <c r="C4" s="90"/>
      <c r="D4" s="47"/>
      <c r="E4" s="47">
        <v>60</v>
      </c>
      <c r="F4" s="47">
        <v>40</v>
      </c>
    </row>
    <row r="5" spans="1:6" s="97" customFormat="1" ht="13.8" hidden="1" x14ac:dyDescent="0.3">
      <c r="A5" s="26">
        <v>802</v>
      </c>
      <c r="B5" s="27" t="s">
        <v>34</v>
      </c>
      <c r="C5" s="101">
        <v>3</v>
      </c>
      <c r="D5" s="94">
        <f t="shared" ref="D5:D36" si="0">(E5*$E$4+F5*$F$4)/100</f>
        <v>3.14</v>
      </c>
      <c r="E5" s="95">
        <f>'Свод 1'!C6</f>
        <v>2.5</v>
      </c>
      <c r="F5" s="96">
        <f>'Свод 2'!C6</f>
        <v>4.0999999999999996</v>
      </c>
    </row>
    <row r="6" spans="1:6" s="97" customFormat="1" ht="26.4" hidden="1" x14ac:dyDescent="0.3">
      <c r="A6" s="26">
        <v>803</v>
      </c>
      <c r="B6" s="28" t="s">
        <v>7</v>
      </c>
      <c r="C6" s="101" t="s">
        <v>195</v>
      </c>
      <c r="D6" s="94">
        <f t="shared" si="0"/>
        <v>2.69</v>
      </c>
      <c r="E6" s="95">
        <f>'Свод 1'!C7</f>
        <v>2.35</v>
      </c>
      <c r="F6" s="96">
        <f>'Свод 2'!C7</f>
        <v>3.2</v>
      </c>
    </row>
    <row r="7" spans="1:6" s="97" customFormat="1" ht="13.8" hidden="1" x14ac:dyDescent="0.3">
      <c r="A7" s="26">
        <v>811</v>
      </c>
      <c r="B7" s="28" t="s">
        <v>8</v>
      </c>
      <c r="C7" s="101" t="s">
        <v>195</v>
      </c>
      <c r="D7" s="94">
        <f t="shared" si="0"/>
        <v>2.9</v>
      </c>
      <c r="E7" s="95">
        <f>'Свод 1'!C8</f>
        <v>2.7</v>
      </c>
      <c r="F7" s="96">
        <f>'Свод 2'!C8</f>
        <v>3.2</v>
      </c>
    </row>
    <row r="8" spans="1:6" s="97" customFormat="1" ht="26.4" x14ac:dyDescent="0.3">
      <c r="A8" s="113">
        <v>812</v>
      </c>
      <c r="B8" s="119" t="s">
        <v>76</v>
      </c>
      <c r="C8" s="115" t="s">
        <v>256</v>
      </c>
      <c r="D8" s="116">
        <f t="shared" ref="D8:D35" si="1">(E8*$E$4+F8*$F$4)/100</f>
        <v>4.16</v>
      </c>
      <c r="E8" s="117">
        <f>'Свод 1'!C9</f>
        <v>3.6</v>
      </c>
      <c r="F8" s="118">
        <f>'Свод 2'!C9</f>
        <v>5</v>
      </c>
    </row>
    <row r="9" spans="1:6" s="97" customFormat="1" ht="26.4" x14ac:dyDescent="0.3">
      <c r="A9" s="113">
        <v>815</v>
      </c>
      <c r="B9" s="114" t="s">
        <v>54</v>
      </c>
      <c r="C9" s="115" t="s">
        <v>256</v>
      </c>
      <c r="D9" s="116">
        <f t="shared" si="1"/>
        <v>3.98</v>
      </c>
      <c r="E9" s="117">
        <f>'Свод 1'!C11</f>
        <v>4.5</v>
      </c>
      <c r="F9" s="118">
        <f>'Свод 2'!C11</f>
        <v>3.2</v>
      </c>
    </row>
    <row r="10" spans="1:6" s="97" customFormat="1" ht="26.4" x14ac:dyDescent="0.3">
      <c r="A10" s="113">
        <v>821</v>
      </c>
      <c r="B10" s="119" t="s">
        <v>48</v>
      </c>
      <c r="C10" s="115" t="s">
        <v>256</v>
      </c>
      <c r="D10" s="116">
        <f t="shared" si="1"/>
        <v>3.89</v>
      </c>
      <c r="E10" s="117">
        <f>'Свод 1'!C15</f>
        <v>3.75</v>
      </c>
      <c r="F10" s="118">
        <f>'Свод 2'!C15</f>
        <v>4.0999999999999996</v>
      </c>
    </row>
    <row r="11" spans="1:6" s="97" customFormat="1" ht="26.4" hidden="1" x14ac:dyDescent="0.3">
      <c r="A11" s="26">
        <v>816</v>
      </c>
      <c r="B11" s="27" t="s">
        <v>35</v>
      </c>
      <c r="C11" s="101" t="s">
        <v>63</v>
      </c>
      <c r="D11" s="94">
        <f t="shared" si="1"/>
        <v>3.8</v>
      </c>
      <c r="E11" s="95">
        <f>'Свод 1'!C12</f>
        <v>3.6</v>
      </c>
      <c r="F11" s="96">
        <f>'Свод 2'!C12</f>
        <v>4.0999999999999996</v>
      </c>
    </row>
    <row r="12" spans="1:6" s="97" customFormat="1" ht="26.4" hidden="1" x14ac:dyDescent="0.3">
      <c r="A12" s="26" t="s">
        <v>55</v>
      </c>
      <c r="B12" s="27" t="s">
        <v>56</v>
      </c>
      <c r="C12" s="101" t="s">
        <v>195</v>
      </c>
      <c r="D12" s="94">
        <f t="shared" si="1"/>
        <v>2.99</v>
      </c>
      <c r="E12" s="95">
        <f>'Свод 1'!C13</f>
        <v>2.85</v>
      </c>
      <c r="F12" s="96">
        <f>'Свод 2'!C13</f>
        <v>3.2</v>
      </c>
    </row>
    <row r="13" spans="1:6" s="97" customFormat="1" ht="13.8" hidden="1" x14ac:dyDescent="0.3">
      <c r="A13" s="26">
        <v>820</v>
      </c>
      <c r="B13" s="28" t="s">
        <v>2</v>
      </c>
      <c r="C13" s="101" t="s">
        <v>63</v>
      </c>
      <c r="D13" s="94">
        <f t="shared" si="1"/>
        <v>3.08</v>
      </c>
      <c r="E13" s="95">
        <f>'Свод 1'!C14</f>
        <v>3.2</v>
      </c>
      <c r="F13" s="96">
        <f>'Свод 2'!C14</f>
        <v>2.9</v>
      </c>
    </row>
    <row r="14" spans="1:6" s="97" customFormat="1" ht="13.8" x14ac:dyDescent="0.3">
      <c r="A14" s="26">
        <v>856</v>
      </c>
      <c r="B14" s="28" t="s">
        <v>9</v>
      </c>
      <c r="C14" s="101" t="s">
        <v>256</v>
      </c>
      <c r="D14" s="94">
        <f t="shared" si="1"/>
        <v>3.68</v>
      </c>
      <c r="E14" s="95">
        <f>'Свод 1'!C30</f>
        <v>4</v>
      </c>
      <c r="F14" s="96">
        <f>'Свод 2'!C30</f>
        <v>3.2</v>
      </c>
    </row>
    <row r="15" spans="1:6" s="97" customFormat="1" ht="13.8" hidden="1" x14ac:dyDescent="0.3">
      <c r="A15" s="26">
        <v>825</v>
      </c>
      <c r="B15" s="28" t="s">
        <v>53</v>
      </c>
      <c r="C15" s="101" t="s">
        <v>63</v>
      </c>
      <c r="D15" s="94">
        <f t="shared" si="1"/>
        <v>2.97</v>
      </c>
      <c r="E15" s="95">
        <f>'Свод 1'!C16</f>
        <v>2.95</v>
      </c>
      <c r="F15" s="96">
        <f>'Свод 2'!C16</f>
        <v>3</v>
      </c>
    </row>
    <row r="16" spans="1:6" s="97" customFormat="1" ht="26.4" x14ac:dyDescent="0.3">
      <c r="A16" s="26" t="s">
        <v>57</v>
      </c>
      <c r="B16" s="28" t="s">
        <v>58</v>
      </c>
      <c r="C16" s="101" t="s">
        <v>256</v>
      </c>
      <c r="D16" s="94">
        <f t="shared" si="1"/>
        <v>3.53</v>
      </c>
      <c r="E16" s="95">
        <f>'Свод 1'!C17</f>
        <v>3.75</v>
      </c>
      <c r="F16" s="96">
        <f>'Свод 2'!C17</f>
        <v>3.2</v>
      </c>
    </row>
    <row r="17" spans="1:6" s="97" customFormat="1" ht="13.8" hidden="1" x14ac:dyDescent="0.3">
      <c r="A17" s="26">
        <v>830</v>
      </c>
      <c r="B17" s="28" t="s">
        <v>43</v>
      </c>
      <c r="C17" s="101" t="s">
        <v>63</v>
      </c>
      <c r="D17" s="94">
        <f t="shared" si="1"/>
        <v>3.09</v>
      </c>
      <c r="E17" s="95">
        <f>'Свод 1'!C18</f>
        <v>3.35</v>
      </c>
      <c r="F17" s="96">
        <f>'Свод 2'!C18</f>
        <v>2.7</v>
      </c>
    </row>
    <row r="18" spans="1:6" s="97" customFormat="1" ht="26.4" hidden="1" x14ac:dyDescent="0.3">
      <c r="A18" s="26">
        <v>832</v>
      </c>
      <c r="B18" s="28" t="s">
        <v>50</v>
      </c>
      <c r="C18" s="101" t="s">
        <v>195</v>
      </c>
      <c r="D18" s="94">
        <f t="shared" si="1"/>
        <v>3.23</v>
      </c>
      <c r="E18" s="95">
        <f>'Свод 1'!C19</f>
        <v>2.65</v>
      </c>
      <c r="F18" s="96">
        <f>'Свод 2'!C19</f>
        <v>4.0999999999999996</v>
      </c>
    </row>
    <row r="19" spans="1:6" s="97" customFormat="1" ht="13.8" x14ac:dyDescent="0.3">
      <c r="A19" s="26">
        <v>814</v>
      </c>
      <c r="B19" s="27" t="s">
        <v>77</v>
      </c>
      <c r="C19" s="101" t="s">
        <v>256</v>
      </c>
      <c r="D19" s="94">
        <f t="shared" si="1"/>
        <v>3.21</v>
      </c>
      <c r="E19" s="95">
        <f>'Свод 1'!C10</f>
        <v>3.75</v>
      </c>
      <c r="F19" s="96">
        <f>'Свод 2'!C10</f>
        <v>2.4</v>
      </c>
    </row>
    <row r="20" spans="1:6" s="97" customFormat="1" ht="26.4" x14ac:dyDescent="0.3">
      <c r="A20" s="26" t="s">
        <v>36</v>
      </c>
      <c r="B20" s="28" t="s">
        <v>51</v>
      </c>
      <c r="C20" s="101" t="s">
        <v>256</v>
      </c>
      <c r="D20" s="94">
        <f t="shared" si="1"/>
        <v>2.78</v>
      </c>
      <c r="E20" s="95">
        <f>'Свод 1'!C20</f>
        <v>2.5</v>
      </c>
      <c r="F20" s="96">
        <f>'Свод 2'!C20</f>
        <v>3.2</v>
      </c>
    </row>
    <row r="21" spans="1:6" s="97" customFormat="1" ht="26.4" x14ac:dyDescent="0.3">
      <c r="A21" s="26" t="s">
        <v>47</v>
      </c>
      <c r="B21" s="27" t="s">
        <v>59</v>
      </c>
      <c r="C21" s="101" t="s">
        <v>256</v>
      </c>
      <c r="D21" s="94">
        <f t="shared" si="1"/>
        <v>2.78</v>
      </c>
      <c r="E21" s="95">
        <f>'Свод 1'!C23</f>
        <v>2.5</v>
      </c>
      <c r="F21" s="96">
        <f>'Свод 2'!C23</f>
        <v>3.2</v>
      </c>
    </row>
    <row r="22" spans="1:6" s="97" customFormat="1" ht="13.8" x14ac:dyDescent="0.3">
      <c r="A22" s="26">
        <v>875</v>
      </c>
      <c r="B22" s="28" t="s">
        <v>6</v>
      </c>
      <c r="C22" s="101" t="s">
        <v>256</v>
      </c>
      <c r="D22" s="94">
        <f t="shared" si="1"/>
        <v>2.2999999999999998</v>
      </c>
      <c r="E22" s="95">
        <f>'Свод 1'!C34</f>
        <v>2.5</v>
      </c>
      <c r="F22" s="96">
        <f>'Свод 2'!C34</f>
        <v>2</v>
      </c>
    </row>
    <row r="23" spans="1:6" s="97" customFormat="1" ht="13.8" hidden="1" x14ac:dyDescent="0.3">
      <c r="A23" s="26">
        <v>840</v>
      </c>
      <c r="B23" s="28" t="s">
        <v>5</v>
      </c>
      <c r="C23" s="101" t="s">
        <v>195</v>
      </c>
      <c r="D23" s="94">
        <f t="shared" si="1"/>
        <v>3.44</v>
      </c>
      <c r="E23" s="95">
        <f>'Свод 1'!C24</f>
        <v>3.6</v>
      </c>
      <c r="F23" s="96">
        <f>'Свод 2'!C24</f>
        <v>3.2</v>
      </c>
    </row>
    <row r="24" spans="1:6" s="97" customFormat="1" ht="26.4" hidden="1" x14ac:dyDescent="0.3">
      <c r="A24" s="26">
        <v>843</v>
      </c>
      <c r="B24" s="27" t="s">
        <v>44</v>
      </c>
      <c r="C24" s="101" t="s">
        <v>195</v>
      </c>
      <c r="D24" s="94">
        <f t="shared" si="1"/>
        <v>2.99</v>
      </c>
      <c r="E24" s="95">
        <f>'Свод 1'!C25</f>
        <v>2.85</v>
      </c>
      <c r="F24" s="96">
        <f>'Свод 2'!C25</f>
        <v>3.2</v>
      </c>
    </row>
    <row r="25" spans="1:6" s="97" customFormat="1" ht="26.4" hidden="1" x14ac:dyDescent="0.3">
      <c r="A25" s="26" t="s">
        <v>38</v>
      </c>
      <c r="B25" s="27" t="s">
        <v>45</v>
      </c>
      <c r="C25" s="101" t="s">
        <v>195</v>
      </c>
      <c r="D25" s="94">
        <f t="shared" si="1"/>
        <v>2.2400000000000002</v>
      </c>
      <c r="E25" s="95">
        <f>'Свод 1'!C26</f>
        <v>1.6</v>
      </c>
      <c r="F25" s="96">
        <f>'Свод 2'!C26</f>
        <v>3.2</v>
      </c>
    </row>
    <row r="26" spans="1:6" s="97" customFormat="1" ht="26.4" hidden="1" x14ac:dyDescent="0.3">
      <c r="A26" s="26">
        <v>846</v>
      </c>
      <c r="B26" s="28" t="s">
        <v>66</v>
      </c>
      <c r="C26" s="101" t="s">
        <v>195</v>
      </c>
      <c r="D26" s="94">
        <f t="shared" si="1"/>
        <v>2.2400000000000002</v>
      </c>
      <c r="E26" s="95">
        <f>'Свод 1'!C27</f>
        <v>1.6</v>
      </c>
      <c r="F26" s="96">
        <f>'Свод 2'!C27</f>
        <v>3.2</v>
      </c>
    </row>
    <row r="27" spans="1:6" s="97" customFormat="1" ht="26.4" x14ac:dyDescent="0.3">
      <c r="A27" s="26">
        <v>886</v>
      </c>
      <c r="B27" s="27" t="s">
        <v>46</v>
      </c>
      <c r="C27" s="101" t="s">
        <v>256</v>
      </c>
      <c r="D27" s="94">
        <f t="shared" si="1"/>
        <v>2.2400000000000002</v>
      </c>
      <c r="E27" s="95">
        <f>'Свод 1'!C36</f>
        <v>1.6</v>
      </c>
      <c r="F27" s="96">
        <f>'Свод 2'!C36</f>
        <v>3.2</v>
      </c>
    </row>
    <row r="28" spans="1:6" s="97" customFormat="1" ht="13.8" hidden="1" x14ac:dyDescent="0.3">
      <c r="A28" s="26">
        <v>855</v>
      </c>
      <c r="B28" s="28" t="s">
        <v>4</v>
      </c>
      <c r="C28" s="101" t="s">
        <v>63</v>
      </c>
      <c r="D28" s="94">
        <f t="shared" si="1"/>
        <v>3.92</v>
      </c>
      <c r="E28" s="95">
        <f>'Свод 1'!C29</f>
        <v>3.8</v>
      </c>
      <c r="F28" s="96">
        <f>'Свод 2'!C29</f>
        <v>4.0999999999999996</v>
      </c>
    </row>
    <row r="29" spans="1:6" s="97" customFormat="1" ht="26.4" x14ac:dyDescent="0.3">
      <c r="A29" s="26" t="s">
        <v>69</v>
      </c>
      <c r="B29" s="27" t="s">
        <v>70</v>
      </c>
      <c r="C29" s="101" t="s">
        <v>256</v>
      </c>
      <c r="D29" s="94">
        <f t="shared" si="1"/>
        <v>1.73</v>
      </c>
      <c r="E29" s="95">
        <f>'Свод 1'!C31</f>
        <v>1.1499999999999999</v>
      </c>
      <c r="F29" s="96">
        <f>'Свод 2'!C31</f>
        <v>2.6</v>
      </c>
    </row>
    <row r="30" spans="1:6" s="97" customFormat="1" ht="26.4" x14ac:dyDescent="0.3">
      <c r="A30" s="26">
        <v>835</v>
      </c>
      <c r="B30" s="27" t="s">
        <v>37</v>
      </c>
      <c r="C30" s="101" t="s">
        <v>256</v>
      </c>
      <c r="D30" s="94">
        <f t="shared" si="1"/>
        <v>1.59</v>
      </c>
      <c r="E30" s="95">
        <f>'Свод 1'!C22</f>
        <v>1.25</v>
      </c>
      <c r="F30" s="96">
        <f>'Свод 2'!C22</f>
        <v>2.1</v>
      </c>
    </row>
    <row r="31" spans="1:6" s="97" customFormat="1" ht="26.4" hidden="1" x14ac:dyDescent="0.3">
      <c r="A31" s="26">
        <v>861</v>
      </c>
      <c r="B31" s="28" t="s">
        <v>71</v>
      </c>
      <c r="C31" s="101" t="s">
        <v>63</v>
      </c>
      <c r="D31" s="94">
        <f t="shared" si="1"/>
        <v>2.42</v>
      </c>
      <c r="E31" s="95">
        <f>'Свод 1'!C32</f>
        <v>1.5</v>
      </c>
      <c r="F31" s="96">
        <f>'Свод 2'!C32</f>
        <v>3.8</v>
      </c>
    </row>
    <row r="32" spans="1:6" s="97" customFormat="1" ht="26.4" x14ac:dyDescent="0.3">
      <c r="A32" s="26" t="s">
        <v>67</v>
      </c>
      <c r="B32" s="28" t="s">
        <v>68</v>
      </c>
      <c r="C32" s="101" t="s">
        <v>256</v>
      </c>
      <c r="D32" s="94">
        <f t="shared" si="1"/>
        <v>1.2</v>
      </c>
      <c r="E32" s="95">
        <f>'Свод 1'!C28</f>
        <v>1</v>
      </c>
      <c r="F32" s="96">
        <f>'Свод 2'!C28</f>
        <v>1.5</v>
      </c>
    </row>
    <row r="33" spans="1:6" s="97" customFormat="1" ht="13.8" x14ac:dyDescent="0.3">
      <c r="A33" s="26">
        <v>834</v>
      </c>
      <c r="B33" s="28" t="s">
        <v>3</v>
      </c>
      <c r="C33" s="101" t="s">
        <v>256</v>
      </c>
      <c r="D33" s="94">
        <f t="shared" si="1"/>
        <v>1.1100000000000001</v>
      </c>
      <c r="E33" s="95">
        <f>'Свод 1'!C21</f>
        <v>1.05</v>
      </c>
      <c r="F33" s="96">
        <f>'Свод 2'!C21</f>
        <v>1.2</v>
      </c>
    </row>
    <row r="34" spans="1:6" s="97" customFormat="1" ht="13.8" hidden="1" x14ac:dyDescent="0.3">
      <c r="A34" s="26">
        <v>880</v>
      </c>
      <c r="B34" s="27" t="s">
        <v>49</v>
      </c>
      <c r="C34" s="101" t="s">
        <v>63</v>
      </c>
      <c r="D34" s="94">
        <f t="shared" si="1"/>
        <v>1.65</v>
      </c>
      <c r="E34" s="95">
        <f>'Свод 1'!C35</f>
        <v>1.75</v>
      </c>
      <c r="F34" s="96">
        <f>'Свод 2'!C35</f>
        <v>1.5</v>
      </c>
    </row>
    <row r="35" spans="1:6" s="97" customFormat="1" ht="26.4" x14ac:dyDescent="0.3">
      <c r="A35" s="26" t="s">
        <v>61</v>
      </c>
      <c r="B35" s="28" t="s">
        <v>60</v>
      </c>
      <c r="C35" s="101" t="s">
        <v>256</v>
      </c>
      <c r="D35" s="94">
        <f t="shared" si="1"/>
        <v>0.99</v>
      </c>
      <c r="E35" s="95">
        <f>'Свод 1'!C33</f>
        <v>1.25</v>
      </c>
      <c r="F35" s="96">
        <f>'Свод 2'!C33</f>
        <v>0.6</v>
      </c>
    </row>
    <row r="36" spans="1:6" s="97" customFormat="1" ht="26.4" hidden="1" x14ac:dyDescent="0.3">
      <c r="A36" s="26">
        <v>892</v>
      </c>
      <c r="B36" s="27" t="s">
        <v>39</v>
      </c>
      <c r="C36" s="101" t="s">
        <v>195</v>
      </c>
      <c r="D36" s="94">
        <f t="shared" si="0"/>
        <v>2.2400000000000002</v>
      </c>
      <c r="E36" s="95">
        <f>'Свод 1'!C37</f>
        <v>1.6</v>
      </c>
      <c r="F36" s="96">
        <f>'Свод 2'!C37</f>
        <v>3.2</v>
      </c>
    </row>
    <row r="37" spans="1:6" ht="13.8" x14ac:dyDescent="0.25">
      <c r="C37" s="99"/>
    </row>
    <row r="38" spans="1:6" ht="13.8" x14ac:dyDescent="0.25">
      <c r="C38" s="99"/>
    </row>
    <row r="39" spans="1:6" ht="13.8" x14ac:dyDescent="0.25">
      <c r="C39" s="99"/>
    </row>
    <row r="40" spans="1:6" ht="13.8" x14ac:dyDescent="0.25">
      <c r="C40" s="99"/>
    </row>
    <row r="41" spans="1:6" ht="13.8" x14ac:dyDescent="0.25">
      <c r="C41" s="99"/>
    </row>
    <row r="42" spans="1:6" ht="13.8" x14ac:dyDescent="0.25">
      <c r="C42" s="99"/>
    </row>
    <row r="43" spans="1:6" ht="13.8" x14ac:dyDescent="0.25">
      <c r="C43" s="99"/>
    </row>
    <row r="44" spans="1:6" ht="13.8" x14ac:dyDescent="0.25">
      <c r="C44" s="99"/>
    </row>
    <row r="45" spans="1:6" ht="13.8" x14ac:dyDescent="0.25">
      <c r="C45" s="99"/>
    </row>
    <row r="46" spans="1:6" ht="13.8" x14ac:dyDescent="0.3">
      <c r="C46" s="100"/>
    </row>
    <row r="47" spans="1:6" ht="13.8" x14ac:dyDescent="0.3">
      <c r="C47" s="100"/>
    </row>
    <row r="48" spans="1:6" ht="13.8" x14ac:dyDescent="0.3">
      <c r="A48" s="91"/>
      <c r="B48" s="91"/>
      <c r="C48" s="100"/>
      <c r="D48" s="91"/>
      <c r="E48" s="91"/>
      <c r="F48" s="91"/>
    </row>
    <row r="49" spans="1:6" ht="13.8" x14ac:dyDescent="0.3">
      <c r="A49" s="91"/>
      <c r="B49" s="91"/>
      <c r="C49" s="100"/>
      <c r="D49" s="91"/>
      <c r="E49" s="91"/>
      <c r="F49" s="91"/>
    </row>
    <row r="50" spans="1:6" ht="13.8" x14ac:dyDescent="0.3">
      <c r="A50" s="91"/>
      <c r="B50" s="91"/>
      <c r="C50" s="100"/>
      <c r="D50" s="91"/>
      <c r="E50" s="91"/>
      <c r="F50" s="91"/>
    </row>
    <row r="51" spans="1:6" ht="13.8" x14ac:dyDescent="0.3">
      <c r="A51" s="91"/>
      <c r="B51" s="91"/>
      <c r="C51" s="100"/>
      <c r="D51" s="91"/>
      <c r="E51" s="91"/>
      <c r="F51" s="91"/>
    </row>
    <row r="52" spans="1:6" ht="13.8" x14ac:dyDescent="0.3">
      <c r="A52" s="91"/>
      <c r="B52" s="91"/>
      <c r="C52" s="100"/>
      <c r="D52" s="91"/>
      <c r="E52" s="91"/>
      <c r="F52" s="91"/>
    </row>
    <row r="53" spans="1:6" ht="13.8" x14ac:dyDescent="0.3">
      <c r="A53" s="91"/>
      <c r="B53" s="91"/>
      <c r="C53" s="100"/>
      <c r="D53" s="91"/>
      <c r="E53" s="91"/>
      <c r="F53" s="91"/>
    </row>
    <row r="54" spans="1:6" ht="13.8" x14ac:dyDescent="0.3">
      <c r="A54" s="91"/>
      <c r="B54" s="91"/>
      <c r="C54" s="100"/>
      <c r="D54" s="91"/>
      <c r="E54" s="91"/>
      <c r="F54" s="91"/>
    </row>
    <row r="55" spans="1:6" ht="13.8" x14ac:dyDescent="0.3">
      <c r="A55" s="91"/>
      <c r="B55" s="91"/>
      <c r="C55" s="100"/>
      <c r="D55" s="91"/>
      <c r="E55" s="91"/>
      <c r="F55" s="91"/>
    </row>
    <row r="56" spans="1:6" ht="13.8" x14ac:dyDescent="0.3">
      <c r="A56" s="91"/>
      <c r="B56" s="91"/>
      <c r="C56" s="100"/>
      <c r="D56" s="91"/>
      <c r="E56" s="91"/>
      <c r="F56" s="91"/>
    </row>
    <row r="57" spans="1:6" ht="13.8" x14ac:dyDescent="0.3">
      <c r="A57" s="91"/>
      <c r="B57" s="91"/>
      <c r="C57" s="100"/>
      <c r="D57" s="91"/>
      <c r="E57" s="91"/>
      <c r="F57" s="91"/>
    </row>
    <row r="58" spans="1:6" ht="13.8" x14ac:dyDescent="0.3">
      <c r="A58" s="91"/>
      <c r="B58" s="91"/>
      <c r="C58" s="100"/>
      <c r="D58" s="91"/>
      <c r="E58" s="91"/>
      <c r="F58" s="91"/>
    </row>
    <row r="59" spans="1:6" ht="13.8" x14ac:dyDescent="0.3">
      <c r="A59" s="91"/>
      <c r="B59" s="91"/>
      <c r="C59" s="100"/>
      <c r="D59" s="91"/>
      <c r="E59" s="91"/>
      <c r="F59" s="91"/>
    </row>
    <row r="60" spans="1:6" ht="13.8" x14ac:dyDescent="0.3">
      <c r="A60" s="91"/>
      <c r="B60" s="91"/>
      <c r="C60" s="100"/>
      <c r="D60" s="91"/>
      <c r="E60" s="91"/>
      <c r="F60" s="91"/>
    </row>
    <row r="61" spans="1:6" ht="13.8" x14ac:dyDescent="0.3">
      <c r="A61" s="91"/>
      <c r="B61" s="91"/>
      <c r="C61" s="100"/>
      <c r="D61" s="91"/>
      <c r="E61" s="91"/>
      <c r="F61" s="91"/>
    </row>
    <row r="62" spans="1:6" ht="13.8" x14ac:dyDescent="0.3">
      <c r="A62" s="91"/>
      <c r="B62" s="91"/>
      <c r="C62" s="100"/>
      <c r="D62" s="91"/>
      <c r="E62" s="91"/>
      <c r="F62" s="91"/>
    </row>
    <row r="63" spans="1:6" ht="13.8" x14ac:dyDescent="0.3">
      <c r="A63" s="91"/>
      <c r="B63" s="91"/>
      <c r="C63" s="100"/>
      <c r="D63" s="91"/>
      <c r="E63" s="91"/>
      <c r="F63" s="91"/>
    </row>
    <row r="64" spans="1:6" ht="13.8" x14ac:dyDescent="0.3">
      <c r="A64" s="91"/>
      <c r="B64" s="91"/>
      <c r="C64" s="100"/>
      <c r="D64" s="91"/>
      <c r="E64" s="91"/>
      <c r="F64" s="91"/>
    </row>
    <row r="65" spans="1:6" ht="13.8" x14ac:dyDescent="0.3">
      <c r="A65" s="91"/>
      <c r="B65" s="91"/>
      <c r="C65" s="100"/>
      <c r="D65" s="91"/>
      <c r="E65" s="91"/>
      <c r="F65" s="91"/>
    </row>
    <row r="66" spans="1:6" ht="13.8" x14ac:dyDescent="0.3">
      <c r="A66" s="91"/>
      <c r="B66" s="91"/>
      <c r="C66" s="100"/>
      <c r="D66" s="91"/>
      <c r="E66" s="91"/>
      <c r="F66" s="91"/>
    </row>
  </sheetData>
  <autoFilter ref="A4:G36">
    <filterColumn colId="2">
      <filters>
        <filter val="2"/>
      </filters>
    </filterColumn>
    <sortState ref="A8:F35">
      <sortCondition descending="1" ref="D4:D36"/>
    </sortState>
  </autoFilter>
  <mergeCells count="1">
    <mergeCell ref="A1:F1"/>
  </mergeCells>
  <pageMargins left="0" right="0" top="0" bottom="0" header="0" footer="0"/>
  <pageSetup paperSize="9" scale="78"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F66"/>
  <sheetViews>
    <sheetView zoomScaleNormal="100" workbookViewId="0">
      <selection activeCell="I37" sqref="I37"/>
    </sheetView>
  </sheetViews>
  <sheetFormatPr defaultColWidth="9.109375" defaultRowHeight="14.4" x14ac:dyDescent="0.3"/>
  <cols>
    <col min="1" max="1" width="6.33203125" style="98" customWidth="1"/>
    <col min="2" max="2" width="48.44140625" style="98" customWidth="1"/>
    <col min="3" max="3" width="10" customWidth="1"/>
    <col min="4" max="6" width="18.6640625" style="98" customWidth="1"/>
    <col min="7" max="16384" width="9.109375" style="91"/>
  </cols>
  <sheetData>
    <row r="1" spans="1:6" ht="52.5" customHeight="1" x14ac:dyDescent="0.3">
      <c r="A1" s="121" t="s">
        <v>279</v>
      </c>
      <c r="B1" s="121"/>
      <c r="C1" s="121"/>
      <c r="D1" s="121"/>
      <c r="E1" s="121"/>
      <c r="F1" s="121"/>
    </row>
    <row r="3" spans="1:6" s="92" customFormat="1" ht="112.5" customHeight="1" x14ac:dyDescent="0.3">
      <c r="A3" s="47" t="s">
        <v>0</v>
      </c>
      <c r="B3" s="47" t="s">
        <v>1</v>
      </c>
      <c r="C3" s="33" t="s">
        <v>275</v>
      </c>
      <c r="D3" s="47" t="s">
        <v>277</v>
      </c>
      <c r="E3" s="47" t="s">
        <v>32</v>
      </c>
      <c r="F3" s="47" t="s">
        <v>271</v>
      </c>
    </row>
    <row r="4" spans="1:6" s="93" customFormat="1" ht="18" customHeight="1" x14ac:dyDescent="0.25">
      <c r="A4" s="47"/>
      <c r="B4" s="48" t="s">
        <v>276</v>
      </c>
      <c r="C4" s="90"/>
      <c r="D4" s="47"/>
      <c r="E4" s="47">
        <v>60</v>
      </c>
      <c r="F4" s="47">
        <v>40</v>
      </c>
    </row>
    <row r="5" spans="1:6" s="97" customFormat="1" ht="13.8" x14ac:dyDescent="0.3">
      <c r="A5" s="113">
        <v>840</v>
      </c>
      <c r="B5" s="114" t="s">
        <v>5</v>
      </c>
      <c r="C5" s="115" t="s">
        <v>195</v>
      </c>
      <c r="D5" s="116">
        <f t="shared" ref="D5:D36" si="0">(E5*$E$4+F5*$F$4)/100</f>
        <v>3.44</v>
      </c>
      <c r="E5" s="117">
        <f>'Свод 1'!C24</f>
        <v>3.6</v>
      </c>
      <c r="F5" s="118">
        <f>'Свод 2'!C24</f>
        <v>3.2</v>
      </c>
    </row>
    <row r="6" spans="1:6" s="97" customFormat="1" ht="26.4" x14ac:dyDescent="0.3">
      <c r="A6" s="113">
        <v>832</v>
      </c>
      <c r="B6" s="114" t="s">
        <v>50</v>
      </c>
      <c r="C6" s="115" t="s">
        <v>195</v>
      </c>
      <c r="D6" s="116">
        <f t="shared" si="0"/>
        <v>3.23</v>
      </c>
      <c r="E6" s="117">
        <f>'Свод 1'!C19</f>
        <v>2.65</v>
      </c>
      <c r="F6" s="118">
        <f>'Свод 2'!C19</f>
        <v>4.0999999999999996</v>
      </c>
    </row>
    <row r="7" spans="1:6" s="97" customFormat="1" ht="13.8" x14ac:dyDescent="0.3">
      <c r="A7" s="113">
        <v>802</v>
      </c>
      <c r="B7" s="119" t="s">
        <v>34</v>
      </c>
      <c r="C7" s="115">
        <v>3</v>
      </c>
      <c r="D7" s="116">
        <f t="shared" si="0"/>
        <v>3.14</v>
      </c>
      <c r="E7" s="117">
        <f>'Свод 1'!C6</f>
        <v>2.5</v>
      </c>
      <c r="F7" s="118">
        <f>'Свод 2'!C6</f>
        <v>4.0999999999999996</v>
      </c>
    </row>
    <row r="8" spans="1:6" s="97" customFormat="1" ht="26.4" hidden="1" x14ac:dyDescent="0.3">
      <c r="A8" s="26">
        <v>812</v>
      </c>
      <c r="B8" s="27" t="s">
        <v>76</v>
      </c>
      <c r="C8" s="101" t="s">
        <v>256</v>
      </c>
      <c r="D8" s="94">
        <f t="shared" si="0"/>
        <v>4.16</v>
      </c>
      <c r="E8" s="95">
        <f>'Свод 1'!C9</f>
        <v>3.6</v>
      </c>
      <c r="F8" s="96">
        <f>'Свод 2'!C9</f>
        <v>5</v>
      </c>
    </row>
    <row r="9" spans="1:6" s="97" customFormat="1" ht="13.8" hidden="1" x14ac:dyDescent="0.3">
      <c r="A9" s="26">
        <v>814</v>
      </c>
      <c r="B9" s="27" t="s">
        <v>77</v>
      </c>
      <c r="C9" s="101" t="s">
        <v>256</v>
      </c>
      <c r="D9" s="94">
        <f t="shared" si="0"/>
        <v>3.21</v>
      </c>
      <c r="E9" s="95">
        <f>'Свод 1'!C10</f>
        <v>3.75</v>
      </c>
      <c r="F9" s="96">
        <f>'Свод 2'!C10</f>
        <v>2.4</v>
      </c>
    </row>
    <row r="10" spans="1:6" s="97" customFormat="1" ht="26.4" hidden="1" x14ac:dyDescent="0.3">
      <c r="A10" s="26">
        <v>815</v>
      </c>
      <c r="B10" s="28" t="s">
        <v>54</v>
      </c>
      <c r="C10" s="101" t="s">
        <v>256</v>
      </c>
      <c r="D10" s="94">
        <f t="shared" si="0"/>
        <v>3.98</v>
      </c>
      <c r="E10" s="95">
        <f>'Свод 1'!C11</f>
        <v>4.5</v>
      </c>
      <c r="F10" s="96">
        <f>'Свод 2'!C11</f>
        <v>3.2</v>
      </c>
    </row>
    <row r="11" spans="1:6" s="97" customFormat="1" ht="26.4" hidden="1" x14ac:dyDescent="0.3">
      <c r="A11" s="26">
        <v>816</v>
      </c>
      <c r="B11" s="27" t="s">
        <v>35</v>
      </c>
      <c r="C11" s="101" t="s">
        <v>63</v>
      </c>
      <c r="D11" s="94">
        <f t="shared" si="0"/>
        <v>3.8</v>
      </c>
      <c r="E11" s="95">
        <f>'Свод 1'!C12</f>
        <v>3.6</v>
      </c>
      <c r="F11" s="96">
        <f>'Свод 2'!C12</f>
        <v>4.0999999999999996</v>
      </c>
    </row>
    <row r="12" spans="1:6" s="97" customFormat="1" ht="26.4" x14ac:dyDescent="0.3">
      <c r="A12" s="26" t="s">
        <v>55</v>
      </c>
      <c r="B12" s="27" t="s">
        <v>56</v>
      </c>
      <c r="C12" s="101" t="s">
        <v>195</v>
      </c>
      <c r="D12" s="94">
        <f t="shared" si="0"/>
        <v>2.99</v>
      </c>
      <c r="E12" s="95">
        <f>'Свод 1'!C13</f>
        <v>2.85</v>
      </c>
      <c r="F12" s="96">
        <f>'Свод 2'!C13</f>
        <v>3.2</v>
      </c>
    </row>
    <row r="13" spans="1:6" s="97" customFormat="1" ht="13.8" hidden="1" x14ac:dyDescent="0.3">
      <c r="A13" s="26">
        <v>820</v>
      </c>
      <c r="B13" s="28" t="s">
        <v>2</v>
      </c>
      <c r="C13" s="101" t="s">
        <v>63</v>
      </c>
      <c r="D13" s="94">
        <f t="shared" si="0"/>
        <v>3.08</v>
      </c>
      <c r="E13" s="95">
        <f>'Свод 1'!C14</f>
        <v>3.2</v>
      </c>
      <c r="F13" s="96">
        <f>'Свод 2'!C14</f>
        <v>2.9</v>
      </c>
    </row>
    <row r="14" spans="1:6" s="97" customFormat="1" ht="26.4" hidden="1" x14ac:dyDescent="0.3">
      <c r="A14" s="26">
        <v>821</v>
      </c>
      <c r="B14" s="27" t="s">
        <v>48</v>
      </c>
      <c r="C14" s="101" t="s">
        <v>256</v>
      </c>
      <c r="D14" s="94">
        <f t="shared" si="0"/>
        <v>3.89</v>
      </c>
      <c r="E14" s="95">
        <f>'Свод 1'!C15</f>
        <v>3.75</v>
      </c>
      <c r="F14" s="96">
        <f>'Свод 2'!C15</f>
        <v>4.0999999999999996</v>
      </c>
    </row>
    <row r="15" spans="1:6" s="97" customFormat="1" ht="13.8" hidden="1" x14ac:dyDescent="0.3">
      <c r="A15" s="26">
        <v>825</v>
      </c>
      <c r="B15" s="28" t="s">
        <v>53</v>
      </c>
      <c r="C15" s="101" t="s">
        <v>63</v>
      </c>
      <c r="D15" s="94">
        <f t="shared" si="0"/>
        <v>2.97</v>
      </c>
      <c r="E15" s="95">
        <f>'Свод 1'!C16</f>
        <v>2.95</v>
      </c>
      <c r="F15" s="96">
        <f>'Свод 2'!C16</f>
        <v>3</v>
      </c>
    </row>
    <row r="16" spans="1:6" s="97" customFormat="1" ht="26.4" hidden="1" x14ac:dyDescent="0.3">
      <c r="A16" s="26" t="s">
        <v>57</v>
      </c>
      <c r="B16" s="28" t="s">
        <v>58</v>
      </c>
      <c r="C16" s="101" t="s">
        <v>256</v>
      </c>
      <c r="D16" s="94">
        <f t="shared" si="0"/>
        <v>3.53</v>
      </c>
      <c r="E16" s="95">
        <f>'Свод 1'!C17</f>
        <v>3.75</v>
      </c>
      <c r="F16" s="96">
        <f>'Свод 2'!C17</f>
        <v>3.2</v>
      </c>
    </row>
    <row r="17" spans="1:6" s="97" customFormat="1" ht="13.8" hidden="1" x14ac:dyDescent="0.3">
      <c r="A17" s="26">
        <v>830</v>
      </c>
      <c r="B17" s="28" t="s">
        <v>43</v>
      </c>
      <c r="C17" s="101" t="s">
        <v>63</v>
      </c>
      <c r="D17" s="94">
        <f t="shared" si="0"/>
        <v>3.09</v>
      </c>
      <c r="E17" s="95">
        <f>'Свод 1'!C18</f>
        <v>3.35</v>
      </c>
      <c r="F17" s="96">
        <f>'Свод 2'!C18</f>
        <v>2.7</v>
      </c>
    </row>
    <row r="18" spans="1:6" s="97" customFormat="1" ht="26.4" x14ac:dyDescent="0.3">
      <c r="A18" s="26">
        <v>843</v>
      </c>
      <c r="B18" s="27" t="s">
        <v>44</v>
      </c>
      <c r="C18" s="101" t="s">
        <v>195</v>
      </c>
      <c r="D18" s="94">
        <f t="shared" si="0"/>
        <v>2.99</v>
      </c>
      <c r="E18" s="95">
        <f>'Свод 1'!C25</f>
        <v>2.85</v>
      </c>
      <c r="F18" s="96">
        <f>'Свод 2'!C25</f>
        <v>3.2</v>
      </c>
    </row>
    <row r="19" spans="1:6" s="97" customFormat="1" ht="26.4" hidden="1" x14ac:dyDescent="0.3">
      <c r="A19" s="26" t="s">
        <v>36</v>
      </c>
      <c r="B19" s="28" t="s">
        <v>51</v>
      </c>
      <c r="C19" s="101" t="s">
        <v>256</v>
      </c>
      <c r="D19" s="94">
        <f t="shared" si="0"/>
        <v>2.78</v>
      </c>
      <c r="E19" s="95">
        <f>'Свод 1'!C20</f>
        <v>2.5</v>
      </c>
      <c r="F19" s="96">
        <f>'Свод 2'!C20</f>
        <v>3.2</v>
      </c>
    </row>
    <row r="20" spans="1:6" s="97" customFormat="1" ht="13.8" hidden="1" x14ac:dyDescent="0.3">
      <c r="A20" s="26">
        <v>834</v>
      </c>
      <c r="B20" s="28" t="s">
        <v>3</v>
      </c>
      <c r="C20" s="101" t="s">
        <v>256</v>
      </c>
      <c r="D20" s="94">
        <f t="shared" si="0"/>
        <v>1.1100000000000001</v>
      </c>
      <c r="E20" s="95">
        <f>'Свод 1'!C21</f>
        <v>1.05</v>
      </c>
      <c r="F20" s="96">
        <f>'Свод 2'!C21</f>
        <v>1.2</v>
      </c>
    </row>
    <row r="21" spans="1:6" s="97" customFormat="1" ht="26.4" hidden="1" x14ac:dyDescent="0.3">
      <c r="A21" s="26">
        <v>835</v>
      </c>
      <c r="B21" s="27" t="s">
        <v>37</v>
      </c>
      <c r="C21" s="101" t="s">
        <v>256</v>
      </c>
      <c r="D21" s="94">
        <f t="shared" si="0"/>
        <v>1.59</v>
      </c>
      <c r="E21" s="95">
        <f>'Свод 1'!C22</f>
        <v>1.25</v>
      </c>
      <c r="F21" s="96">
        <f>'Свод 2'!C22</f>
        <v>2.1</v>
      </c>
    </row>
    <row r="22" spans="1:6" s="97" customFormat="1" ht="26.4" hidden="1" x14ac:dyDescent="0.3">
      <c r="A22" s="26" t="s">
        <v>47</v>
      </c>
      <c r="B22" s="27" t="s">
        <v>59</v>
      </c>
      <c r="C22" s="101" t="s">
        <v>256</v>
      </c>
      <c r="D22" s="94">
        <f t="shared" si="0"/>
        <v>2.78</v>
      </c>
      <c r="E22" s="95">
        <f>'Свод 1'!C23</f>
        <v>2.5</v>
      </c>
      <c r="F22" s="96">
        <f>'Свод 2'!C23</f>
        <v>3.2</v>
      </c>
    </row>
    <row r="23" spans="1:6" s="97" customFormat="1" ht="13.8" x14ac:dyDescent="0.3">
      <c r="A23" s="26">
        <v>811</v>
      </c>
      <c r="B23" s="28" t="s">
        <v>8</v>
      </c>
      <c r="C23" s="101" t="s">
        <v>195</v>
      </c>
      <c r="D23" s="94">
        <f t="shared" si="0"/>
        <v>2.9</v>
      </c>
      <c r="E23" s="95">
        <f>'Свод 1'!C8</f>
        <v>2.7</v>
      </c>
      <c r="F23" s="96">
        <f>'Свод 2'!C8</f>
        <v>3.2</v>
      </c>
    </row>
    <row r="24" spans="1:6" s="97" customFormat="1" ht="26.4" x14ac:dyDescent="0.3">
      <c r="A24" s="26">
        <v>803</v>
      </c>
      <c r="B24" s="28" t="s">
        <v>7</v>
      </c>
      <c r="C24" s="101" t="s">
        <v>195</v>
      </c>
      <c r="D24" s="94">
        <f t="shared" si="0"/>
        <v>2.69</v>
      </c>
      <c r="E24" s="95">
        <f>'Свод 1'!C7</f>
        <v>2.35</v>
      </c>
      <c r="F24" s="96">
        <f>'Свод 2'!C7</f>
        <v>3.2</v>
      </c>
    </row>
    <row r="25" spans="1:6" s="97" customFormat="1" ht="26.4" x14ac:dyDescent="0.3">
      <c r="A25" s="26" t="s">
        <v>38</v>
      </c>
      <c r="B25" s="27" t="s">
        <v>45</v>
      </c>
      <c r="C25" s="101" t="s">
        <v>195</v>
      </c>
      <c r="D25" s="94">
        <f t="shared" si="0"/>
        <v>2.2400000000000002</v>
      </c>
      <c r="E25" s="95">
        <f>'Свод 1'!C26</f>
        <v>1.6</v>
      </c>
      <c r="F25" s="96">
        <f>'Свод 2'!C26</f>
        <v>3.2</v>
      </c>
    </row>
    <row r="26" spans="1:6" s="97" customFormat="1" ht="26.4" x14ac:dyDescent="0.3">
      <c r="A26" s="26">
        <v>846</v>
      </c>
      <c r="B26" s="28" t="s">
        <v>66</v>
      </c>
      <c r="C26" s="101" t="s">
        <v>195</v>
      </c>
      <c r="D26" s="94">
        <f t="shared" si="0"/>
        <v>2.2400000000000002</v>
      </c>
      <c r="E26" s="95">
        <f>'Свод 1'!C27</f>
        <v>1.6</v>
      </c>
      <c r="F26" s="96">
        <f>'Свод 2'!C27</f>
        <v>3.2</v>
      </c>
    </row>
    <row r="27" spans="1:6" s="97" customFormat="1" ht="26.4" hidden="1" x14ac:dyDescent="0.3">
      <c r="A27" s="26" t="s">
        <v>67</v>
      </c>
      <c r="B27" s="28" t="s">
        <v>68</v>
      </c>
      <c r="C27" s="101" t="s">
        <v>256</v>
      </c>
      <c r="D27" s="94">
        <f t="shared" si="0"/>
        <v>1.2</v>
      </c>
      <c r="E27" s="95">
        <f>'Свод 1'!C28</f>
        <v>1</v>
      </c>
      <c r="F27" s="96">
        <f>'Свод 2'!C28</f>
        <v>1.5</v>
      </c>
    </row>
    <row r="28" spans="1:6" s="97" customFormat="1" ht="13.8" hidden="1" x14ac:dyDescent="0.3">
      <c r="A28" s="26">
        <v>855</v>
      </c>
      <c r="B28" s="28" t="s">
        <v>4</v>
      </c>
      <c r="C28" s="101" t="s">
        <v>63</v>
      </c>
      <c r="D28" s="94">
        <f t="shared" si="0"/>
        <v>3.92</v>
      </c>
      <c r="E28" s="95">
        <f>'Свод 1'!C29</f>
        <v>3.8</v>
      </c>
      <c r="F28" s="96">
        <f>'Свод 2'!C29</f>
        <v>4.0999999999999996</v>
      </c>
    </row>
    <row r="29" spans="1:6" s="97" customFormat="1" ht="13.8" hidden="1" x14ac:dyDescent="0.3">
      <c r="A29" s="26">
        <v>856</v>
      </c>
      <c r="B29" s="28" t="s">
        <v>9</v>
      </c>
      <c r="C29" s="101" t="s">
        <v>256</v>
      </c>
      <c r="D29" s="94">
        <f t="shared" si="0"/>
        <v>3.68</v>
      </c>
      <c r="E29" s="95">
        <f>'Свод 1'!C30</f>
        <v>4</v>
      </c>
      <c r="F29" s="96">
        <f>'Свод 2'!C30</f>
        <v>3.2</v>
      </c>
    </row>
    <row r="30" spans="1:6" s="97" customFormat="1" ht="26.4" hidden="1" x14ac:dyDescent="0.3">
      <c r="A30" s="26" t="s">
        <v>69</v>
      </c>
      <c r="B30" s="27" t="s">
        <v>70</v>
      </c>
      <c r="C30" s="101" t="s">
        <v>256</v>
      </c>
      <c r="D30" s="94">
        <f t="shared" si="0"/>
        <v>1.73</v>
      </c>
      <c r="E30" s="95">
        <f>'Свод 1'!C31</f>
        <v>1.1499999999999999</v>
      </c>
      <c r="F30" s="96">
        <f>'Свод 2'!C31</f>
        <v>2.6</v>
      </c>
    </row>
    <row r="31" spans="1:6" s="97" customFormat="1" ht="26.4" hidden="1" x14ac:dyDescent="0.3">
      <c r="A31" s="26">
        <v>861</v>
      </c>
      <c r="B31" s="28" t="s">
        <v>71</v>
      </c>
      <c r="C31" s="101" t="s">
        <v>63</v>
      </c>
      <c r="D31" s="94">
        <f t="shared" si="0"/>
        <v>2.42</v>
      </c>
      <c r="E31" s="95">
        <f>'Свод 1'!C32</f>
        <v>1.5</v>
      </c>
      <c r="F31" s="96">
        <f>'Свод 2'!C32</f>
        <v>3.8</v>
      </c>
    </row>
    <row r="32" spans="1:6" s="97" customFormat="1" ht="26.4" hidden="1" x14ac:dyDescent="0.3">
      <c r="A32" s="26" t="s">
        <v>61</v>
      </c>
      <c r="B32" s="28" t="s">
        <v>60</v>
      </c>
      <c r="C32" s="101" t="s">
        <v>256</v>
      </c>
      <c r="D32" s="94">
        <f t="shared" si="0"/>
        <v>0.99</v>
      </c>
      <c r="E32" s="95">
        <f>'Свод 1'!C33</f>
        <v>1.25</v>
      </c>
      <c r="F32" s="96">
        <f>'Свод 2'!C33</f>
        <v>0.6</v>
      </c>
    </row>
    <row r="33" spans="1:6" s="97" customFormat="1" ht="13.8" hidden="1" x14ac:dyDescent="0.3">
      <c r="A33" s="26">
        <v>875</v>
      </c>
      <c r="B33" s="28" t="s">
        <v>6</v>
      </c>
      <c r="C33" s="101" t="s">
        <v>256</v>
      </c>
      <c r="D33" s="94">
        <f t="shared" si="0"/>
        <v>2.2999999999999998</v>
      </c>
      <c r="E33" s="95">
        <f>'Свод 1'!C34</f>
        <v>2.5</v>
      </c>
      <c r="F33" s="96">
        <f>'Свод 2'!C34</f>
        <v>2</v>
      </c>
    </row>
    <row r="34" spans="1:6" s="97" customFormat="1" ht="13.8" hidden="1" x14ac:dyDescent="0.3">
      <c r="A34" s="26">
        <v>880</v>
      </c>
      <c r="B34" s="27" t="s">
        <v>49</v>
      </c>
      <c r="C34" s="101" t="s">
        <v>63</v>
      </c>
      <c r="D34" s="94">
        <f t="shared" si="0"/>
        <v>1.65</v>
      </c>
      <c r="E34" s="95">
        <f>'Свод 1'!C35</f>
        <v>1.75</v>
      </c>
      <c r="F34" s="96">
        <f>'Свод 2'!C35</f>
        <v>1.5</v>
      </c>
    </row>
    <row r="35" spans="1:6" s="97" customFormat="1" ht="26.4" hidden="1" x14ac:dyDescent="0.3">
      <c r="A35" s="26">
        <v>886</v>
      </c>
      <c r="B35" s="27" t="s">
        <v>46</v>
      </c>
      <c r="C35" s="101" t="s">
        <v>256</v>
      </c>
      <c r="D35" s="94">
        <f t="shared" si="0"/>
        <v>2.2400000000000002</v>
      </c>
      <c r="E35" s="95">
        <f>'Свод 1'!C36</f>
        <v>1.6</v>
      </c>
      <c r="F35" s="96">
        <f>'Свод 2'!C36</f>
        <v>3.2</v>
      </c>
    </row>
    <row r="36" spans="1:6" s="97" customFormat="1" ht="26.4" x14ac:dyDescent="0.3">
      <c r="A36" s="26">
        <v>892</v>
      </c>
      <c r="B36" s="27" t="s">
        <v>39</v>
      </c>
      <c r="C36" s="101" t="s">
        <v>195</v>
      </c>
      <c r="D36" s="94">
        <f t="shared" si="0"/>
        <v>2.2400000000000002</v>
      </c>
      <c r="E36" s="95">
        <f>'Свод 1'!C37</f>
        <v>1.6</v>
      </c>
      <c r="F36" s="96">
        <f>'Свод 2'!C37</f>
        <v>3.2</v>
      </c>
    </row>
    <row r="37" spans="1:6" ht="13.8" x14ac:dyDescent="0.25">
      <c r="C37" s="99"/>
    </row>
    <row r="38" spans="1:6" ht="13.8" x14ac:dyDescent="0.25">
      <c r="C38" s="99"/>
    </row>
    <row r="39" spans="1:6" ht="13.8" x14ac:dyDescent="0.25">
      <c r="C39" s="99"/>
    </row>
    <row r="40" spans="1:6" ht="13.8" x14ac:dyDescent="0.25">
      <c r="C40" s="99"/>
    </row>
    <row r="41" spans="1:6" ht="13.8" x14ac:dyDescent="0.25">
      <c r="C41" s="99"/>
    </row>
    <row r="42" spans="1:6" ht="13.8" x14ac:dyDescent="0.25">
      <c r="C42" s="99"/>
    </row>
    <row r="43" spans="1:6" ht="13.8" x14ac:dyDescent="0.25">
      <c r="C43" s="99"/>
    </row>
    <row r="44" spans="1:6" ht="13.8" x14ac:dyDescent="0.25">
      <c r="C44" s="99"/>
    </row>
    <row r="45" spans="1:6" ht="13.8" x14ac:dyDescent="0.25">
      <c r="C45" s="99"/>
    </row>
    <row r="46" spans="1:6" ht="13.8" x14ac:dyDescent="0.3">
      <c r="C46" s="100"/>
    </row>
    <row r="47" spans="1:6" ht="13.8" x14ac:dyDescent="0.3">
      <c r="C47" s="100"/>
    </row>
    <row r="48" spans="1:6" ht="13.8" x14ac:dyDescent="0.3">
      <c r="A48" s="91"/>
      <c r="B48" s="91"/>
      <c r="C48" s="100"/>
      <c r="D48" s="91"/>
      <c r="E48" s="91"/>
      <c r="F48" s="91"/>
    </row>
    <row r="49" spans="1:6" ht="13.8" x14ac:dyDescent="0.3">
      <c r="A49" s="91"/>
      <c r="B49" s="91"/>
      <c r="C49" s="100"/>
      <c r="D49" s="91"/>
      <c r="E49" s="91"/>
      <c r="F49" s="91"/>
    </row>
    <row r="50" spans="1:6" ht="13.8" x14ac:dyDescent="0.3">
      <c r="A50" s="91"/>
      <c r="B50" s="91"/>
      <c r="C50" s="100"/>
      <c r="D50" s="91"/>
      <c r="E50" s="91"/>
      <c r="F50" s="91"/>
    </row>
    <row r="51" spans="1:6" ht="13.8" x14ac:dyDescent="0.3">
      <c r="A51" s="91"/>
      <c r="B51" s="91"/>
      <c r="C51" s="100"/>
      <c r="D51" s="91"/>
      <c r="E51" s="91"/>
      <c r="F51" s="91"/>
    </row>
    <row r="52" spans="1:6" ht="13.8" x14ac:dyDescent="0.3">
      <c r="A52" s="91"/>
      <c r="B52" s="91"/>
      <c r="C52" s="100"/>
      <c r="D52" s="91"/>
      <c r="E52" s="91"/>
      <c r="F52" s="91"/>
    </row>
    <row r="53" spans="1:6" ht="13.8" x14ac:dyDescent="0.3">
      <c r="A53" s="91"/>
      <c r="B53" s="91"/>
      <c r="C53" s="100"/>
      <c r="D53" s="91"/>
      <c r="E53" s="91"/>
      <c r="F53" s="91"/>
    </row>
    <row r="54" spans="1:6" ht="13.8" x14ac:dyDescent="0.3">
      <c r="A54" s="91"/>
      <c r="B54" s="91"/>
      <c r="C54" s="100"/>
      <c r="D54" s="91"/>
      <c r="E54" s="91"/>
      <c r="F54" s="91"/>
    </row>
    <row r="55" spans="1:6" ht="13.8" x14ac:dyDescent="0.3">
      <c r="A55" s="91"/>
      <c r="B55" s="91"/>
      <c r="C55" s="100"/>
      <c r="D55" s="91"/>
      <c r="E55" s="91"/>
      <c r="F55" s="91"/>
    </row>
    <row r="56" spans="1:6" ht="13.8" x14ac:dyDescent="0.3">
      <c r="A56" s="91"/>
      <c r="B56" s="91"/>
      <c r="C56" s="100"/>
      <c r="D56" s="91"/>
      <c r="E56" s="91"/>
      <c r="F56" s="91"/>
    </row>
    <row r="57" spans="1:6" ht="13.8" x14ac:dyDescent="0.3">
      <c r="A57" s="91"/>
      <c r="B57" s="91"/>
      <c r="C57" s="100"/>
      <c r="D57" s="91"/>
      <c r="E57" s="91"/>
      <c r="F57" s="91"/>
    </row>
    <row r="58" spans="1:6" ht="13.8" x14ac:dyDescent="0.3">
      <c r="A58" s="91"/>
      <c r="B58" s="91"/>
      <c r="C58" s="100"/>
      <c r="D58" s="91"/>
      <c r="E58" s="91"/>
      <c r="F58" s="91"/>
    </row>
    <row r="59" spans="1:6" ht="13.8" x14ac:dyDescent="0.3">
      <c r="A59" s="91"/>
      <c r="B59" s="91"/>
      <c r="C59" s="100"/>
      <c r="D59" s="91"/>
      <c r="E59" s="91"/>
      <c r="F59" s="91"/>
    </row>
    <row r="60" spans="1:6" ht="13.8" x14ac:dyDescent="0.3">
      <c r="A60" s="91"/>
      <c r="B60" s="91"/>
      <c r="C60" s="100"/>
      <c r="D60" s="91"/>
      <c r="E60" s="91"/>
      <c r="F60" s="91"/>
    </row>
    <row r="61" spans="1:6" ht="13.8" x14ac:dyDescent="0.3">
      <c r="A61" s="91"/>
      <c r="B61" s="91"/>
      <c r="C61" s="100"/>
      <c r="D61" s="91"/>
      <c r="E61" s="91"/>
      <c r="F61" s="91"/>
    </row>
    <row r="62" spans="1:6" ht="13.8" x14ac:dyDescent="0.3">
      <c r="A62" s="91"/>
      <c r="B62" s="91"/>
      <c r="C62" s="100"/>
      <c r="D62" s="91"/>
      <c r="E62" s="91"/>
      <c r="F62" s="91"/>
    </row>
    <row r="63" spans="1:6" ht="13.8" x14ac:dyDescent="0.3">
      <c r="A63" s="91"/>
      <c r="B63" s="91"/>
      <c r="C63" s="100"/>
      <c r="D63" s="91"/>
      <c r="E63" s="91"/>
      <c r="F63" s="91"/>
    </row>
    <row r="64" spans="1:6" ht="13.8" x14ac:dyDescent="0.3">
      <c r="A64" s="91"/>
      <c r="B64" s="91"/>
      <c r="C64" s="100"/>
      <c r="D64" s="91"/>
      <c r="E64" s="91"/>
      <c r="F64" s="91"/>
    </row>
    <row r="65" spans="1:6" ht="13.8" x14ac:dyDescent="0.3">
      <c r="A65" s="91"/>
      <c r="B65" s="91"/>
      <c r="C65" s="100"/>
      <c r="D65" s="91"/>
      <c r="E65" s="91"/>
      <c r="F65" s="91"/>
    </row>
    <row r="66" spans="1:6" ht="13.8" x14ac:dyDescent="0.3">
      <c r="A66" s="91"/>
      <c r="B66" s="91"/>
      <c r="C66" s="100"/>
      <c r="D66" s="91"/>
      <c r="E66" s="91"/>
      <c r="F66" s="91"/>
    </row>
  </sheetData>
  <autoFilter ref="A4:G36">
    <filterColumn colId="2">
      <filters>
        <filter val="3"/>
      </filters>
    </filterColumn>
    <sortState ref="A5:F36">
      <sortCondition descending="1" ref="D4:D36"/>
    </sortState>
  </autoFilter>
  <mergeCells count="1">
    <mergeCell ref="A1:F1"/>
  </mergeCells>
  <pageMargins left="0" right="0" top="0" bottom="0" header="0" footer="0"/>
  <pageSetup paperSize="9" scale="78"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66FF"/>
    <pageSetUpPr fitToPage="1"/>
  </sheetPr>
  <dimension ref="A1:M45"/>
  <sheetViews>
    <sheetView topLeftCell="A28" zoomScaleNormal="100" zoomScaleSheetLayoutView="100" workbookViewId="0">
      <selection activeCell="F45" sqref="F45"/>
    </sheetView>
  </sheetViews>
  <sheetFormatPr defaultColWidth="6.6640625" defaultRowHeight="13.8" x14ac:dyDescent="0.3"/>
  <cols>
    <col min="1" max="1" width="6.6640625" style="50" customWidth="1"/>
    <col min="2" max="2" width="50.6640625" style="50" customWidth="1"/>
    <col min="3" max="5" width="15.6640625" style="50" customWidth="1"/>
    <col min="6" max="6" width="15.6640625" style="57" customWidth="1"/>
    <col min="7" max="7" width="15.6640625" style="50" customWidth="1"/>
    <col min="8" max="8" width="15.6640625" style="57" customWidth="1"/>
    <col min="9" max="9" width="15.6640625" style="50" customWidth="1"/>
    <col min="10" max="10" width="15.6640625" style="57" customWidth="1"/>
    <col min="11" max="11" width="15.6640625" style="51" customWidth="1"/>
    <col min="12" max="12" width="15.6640625" style="57" customWidth="1"/>
    <col min="13" max="13" width="15.6640625" style="50" customWidth="1"/>
    <col min="14" max="16384" width="6.6640625" style="50"/>
  </cols>
  <sheetData>
    <row r="1" spans="1:13" ht="36" customHeight="1" x14ac:dyDescent="0.3">
      <c r="A1" s="122" t="s">
        <v>270</v>
      </c>
      <c r="B1" s="122"/>
      <c r="C1" s="122"/>
      <c r="D1" s="122"/>
      <c r="E1" s="122"/>
      <c r="F1" s="122"/>
      <c r="G1" s="122"/>
      <c r="H1" s="122"/>
      <c r="I1" s="122"/>
      <c r="J1" s="122"/>
      <c r="K1" s="122"/>
      <c r="L1" s="122"/>
      <c r="M1" s="122"/>
    </row>
    <row r="3" spans="1:13" s="51" customFormat="1" ht="176.25" customHeight="1" x14ac:dyDescent="0.3">
      <c r="A3" s="29" t="s">
        <v>0</v>
      </c>
      <c r="B3" s="29" t="s">
        <v>1</v>
      </c>
      <c r="C3" s="84" t="s">
        <v>32</v>
      </c>
      <c r="D3" s="123" t="s">
        <v>265</v>
      </c>
      <c r="E3" s="124"/>
      <c r="F3" s="125" t="s">
        <v>266</v>
      </c>
      <c r="G3" s="126"/>
      <c r="H3" s="127" t="s">
        <v>267</v>
      </c>
      <c r="I3" s="128"/>
      <c r="J3" s="127" t="s">
        <v>268</v>
      </c>
      <c r="K3" s="128"/>
      <c r="L3" s="129" t="s">
        <v>269</v>
      </c>
      <c r="M3" s="129"/>
    </row>
    <row r="4" spans="1:13" s="52" customFormat="1" ht="25.5" customHeight="1" x14ac:dyDescent="0.25">
      <c r="A4" s="29"/>
      <c r="B4" s="30" t="s">
        <v>29</v>
      </c>
      <c r="C4" s="85"/>
      <c r="D4" s="123">
        <v>25</v>
      </c>
      <c r="E4" s="124"/>
      <c r="F4" s="123">
        <v>25</v>
      </c>
      <c r="G4" s="124"/>
      <c r="H4" s="123">
        <v>20</v>
      </c>
      <c r="I4" s="124"/>
      <c r="J4" s="123">
        <v>15</v>
      </c>
      <c r="K4" s="124"/>
      <c r="L4" s="130">
        <v>15</v>
      </c>
      <c r="M4" s="130"/>
    </row>
    <row r="5" spans="1:13" s="52" customFormat="1" ht="25.5" customHeight="1" x14ac:dyDescent="0.25">
      <c r="A5" s="29"/>
      <c r="B5" s="30"/>
      <c r="C5" s="84" t="s">
        <v>31</v>
      </c>
      <c r="D5" s="84" t="s">
        <v>30</v>
      </c>
      <c r="E5" s="84" t="s">
        <v>31</v>
      </c>
      <c r="F5" s="86" t="s">
        <v>30</v>
      </c>
      <c r="G5" s="84" t="s">
        <v>31</v>
      </c>
      <c r="H5" s="86" t="s">
        <v>30</v>
      </c>
      <c r="I5" s="84" t="s">
        <v>31</v>
      </c>
      <c r="J5" s="86" t="s">
        <v>30</v>
      </c>
      <c r="K5" s="84" t="s">
        <v>31</v>
      </c>
      <c r="L5" s="87" t="s">
        <v>30</v>
      </c>
      <c r="M5" s="29" t="s">
        <v>31</v>
      </c>
    </row>
    <row r="6" spans="1:13" ht="25.5" customHeight="1" x14ac:dyDescent="0.3">
      <c r="A6" s="26">
        <v>802</v>
      </c>
      <c r="B6" s="27" t="s">
        <v>34</v>
      </c>
      <c r="C6" s="83">
        <f>(E6*$D$4+G6*$F$4+I6*$H$4+K6*$J$4+M6*$L$4)/100</f>
        <v>2.5</v>
      </c>
      <c r="D6" s="18">
        <f>'1.1'!H7</f>
        <v>100</v>
      </c>
      <c r="E6" s="18" t="str">
        <f>'1.1'!I7</f>
        <v>5</v>
      </c>
      <c r="F6" s="81">
        <f>'1.2'!AX9</f>
        <v>88.888888888888886</v>
      </c>
      <c r="G6" s="81" t="str">
        <f>'1.2'!AY9</f>
        <v>1</v>
      </c>
      <c r="H6" s="81">
        <f>'1.3'!E7</f>
        <v>87.5</v>
      </c>
      <c r="I6" s="81" t="str">
        <f>'1.3'!F7</f>
        <v>2</v>
      </c>
      <c r="J6" s="81" t="str">
        <f>'1.4'!E7</f>
        <v>х</v>
      </c>
      <c r="K6" s="81" t="str">
        <f>'1.4'!F7</f>
        <v>2</v>
      </c>
      <c r="L6" s="81" t="str">
        <f>'1.5'!G7</f>
        <v>х</v>
      </c>
      <c r="M6" s="81" t="str">
        <f>'1.5'!H7</f>
        <v>2</v>
      </c>
    </row>
    <row r="7" spans="1:13" s="53" customFormat="1" ht="25.5" customHeight="1" x14ac:dyDescent="0.3">
      <c r="A7" s="26">
        <v>803</v>
      </c>
      <c r="B7" s="28" t="s">
        <v>7</v>
      </c>
      <c r="C7" s="83">
        <f t="shared" ref="C7:C37" si="0">(E7*$D$4+G7*$F$4+I7*$H$4+K7*$J$4+M7*$L$4)/100</f>
        <v>2.35</v>
      </c>
      <c r="D7" s="18">
        <f>'1.1'!H8</f>
        <v>0</v>
      </c>
      <c r="E7" s="18" t="str">
        <f>'1.1'!I8</f>
        <v>0</v>
      </c>
      <c r="F7" s="81">
        <f>'1.2'!AX10</f>
        <v>90</v>
      </c>
      <c r="G7" s="81" t="str">
        <f>'1.2'!AY10</f>
        <v>3</v>
      </c>
      <c r="H7" s="81">
        <f>'1.3'!E8</f>
        <v>100</v>
      </c>
      <c r="I7" s="81" t="str">
        <f>'1.3'!F8</f>
        <v>5</v>
      </c>
      <c r="J7" s="81" t="str">
        <f>'1.4'!E8</f>
        <v>х</v>
      </c>
      <c r="K7" s="81" t="str">
        <f>'1.4'!F8</f>
        <v>2</v>
      </c>
      <c r="L7" s="81" t="str">
        <f>'1.5'!G8</f>
        <v>х</v>
      </c>
      <c r="M7" s="81" t="str">
        <f>'1.5'!H8</f>
        <v>2</v>
      </c>
    </row>
    <row r="8" spans="1:13" s="53" customFormat="1" ht="25.5" customHeight="1" x14ac:dyDescent="0.3">
      <c r="A8" s="26">
        <v>811</v>
      </c>
      <c r="B8" s="28" t="s">
        <v>8</v>
      </c>
      <c r="C8" s="83">
        <f t="shared" si="0"/>
        <v>2.7</v>
      </c>
      <c r="D8" s="18">
        <f>'1.1'!H9</f>
        <v>100</v>
      </c>
      <c r="E8" s="18" t="str">
        <f>'1.1'!I9</f>
        <v>5</v>
      </c>
      <c r="F8" s="81">
        <f>'1.2'!AX11</f>
        <v>84</v>
      </c>
      <c r="G8" s="81" t="str">
        <f>'1.2'!AY11</f>
        <v>1</v>
      </c>
      <c r="H8" s="81">
        <f>'1.3'!E9</f>
        <v>90.909090909090907</v>
      </c>
      <c r="I8" s="81" t="str">
        <f>'1.3'!F9</f>
        <v>3</v>
      </c>
      <c r="J8" s="81" t="str">
        <f>'1.4'!E9</f>
        <v>х</v>
      </c>
      <c r="K8" s="81" t="str">
        <f>'1.4'!F9</f>
        <v>2</v>
      </c>
      <c r="L8" s="81" t="str">
        <f>'1.5'!G9</f>
        <v>х</v>
      </c>
      <c r="M8" s="81" t="str">
        <f>'1.5'!H9</f>
        <v>2</v>
      </c>
    </row>
    <row r="9" spans="1:13" s="53" customFormat="1" ht="25.5" customHeight="1" x14ac:dyDescent="0.3">
      <c r="A9" s="26">
        <v>812</v>
      </c>
      <c r="B9" s="27" t="s">
        <v>76</v>
      </c>
      <c r="C9" s="83">
        <f t="shared" si="0"/>
        <v>3.6</v>
      </c>
      <c r="D9" s="18">
        <f>'1.1'!H10</f>
        <v>100</v>
      </c>
      <c r="E9" s="18" t="str">
        <f>'1.1'!I10</f>
        <v>5</v>
      </c>
      <c r="F9" s="81">
        <f>'1.2'!AX12</f>
        <v>83.75</v>
      </c>
      <c r="G9" s="81" t="str">
        <f>'1.2'!AY12</f>
        <v>1</v>
      </c>
      <c r="H9" s="81">
        <f>'1.3'!E10</f>
        <v>92.857142857142861</v>
      </c>
      <c r="I9" s="81" t="str">
        <f>'1.3'!F10</f>
        <v>3</v>
      </c>
      <c r="J9" s="81">
        <f>'1.4'!E10</f>
        <v>100</v>
      </c>
      <c r="K9" s="81" t="str">
        <f>'1.4'!F10</f>
        <v>5</v>
      </c>
      <c r="L9" s="81">
        <f>'1.5'!G10</f>
        <v>100</v>
      </c>
      <c r="M9" s="81" t="str">
        <f>'1.5'!H10</f>
        <v>5</v>
      </c>
    </row>
    <row r="10" spans="1:13" s="53" customFormat="1" ht="25.5" customHeight="1" x14ac:dyDescent="0.3">
      <c r="A10" s="26">
        <v>814</v>
      </c>
      <c r="B10" s="27" t="s">
        <v>77</v>
      </c>
      <c r="C10" s="83">
        <f t="shared" si="0"/>
        <v>3.75</v>
      </c>
      <c r="D10" s="18">
        <f>'1.1'!H11</f>
        <v>100</v>
      </c>
      <c r="E10" s="18" t="str">
        <f>'1.1'!I11</f>
        <v>5</v>
      </c>
      <c r="F10" s="81">
        <f>'1.2'!AX13</f>
        <v>33</v>
      </c>
      <c r="G10" s="81" t="str">
        <f>'1.2'!AY13</f>
        <v>0</v>
      </c>
      <c r="H10" s="81">
        <f>'1.3'!E11</f>
        <v>100</v>
      </c>
      <c r="I10" s="81" t="str">
        <f>'1.3'!F11</f>
        <v>5</v>
      </c>
      <c r="J10" s="81">
        <f>'1.4'!E11</f>
        <v>100</v>
      </c>
      <c r="K10" s="81" t="str">
        <f>'1.4'!F11</f>
        <v>5</v>
      </c>
      <c r="L10" s="81">
        <f>'1.5'!G11</f>
        <v>100</v>
      </c>
      <c r="M10" s="81" t="str">
        <f>'1.5'!H11</f>
        <v>5</v>
      </c>
    </row>
    <row r="11" spans="1:13" s="53" customFormat="1" ht="25.5" customHeight="1" x14ac:dyDescent="0.3">
      <c r="A11" s="26">
        <v>815</v>
      </c>
      <c r="B11" s="28" t="s">
        <v>54</v>
      </c>
      <c r="C11" s="83">
        <f t="shared" si="0"/>
        <v>4.5</v>
      </c>
      <c r="D11" s="18">
        <f>'1.1'!H12</f>
        <v>100</v>
      </c>
      <c r="E11" s="18" t="str">
        <f>'1.1'!I12</f>
        <v>5</v>
      </c>
      <c r="F11" s="81">
        <f>'1.2'!AX14</f>
        <v>96.25</v>
      </c>
      <c r="G11" s="81" t="str">
        <f>'1.2'!AY14</f>
        <v>3</v>
      </c>
      <c r="H11" s="81">
        <f>'1.3'!E12</f>
        <v>100</v>
      </c>
      <c r="I11" s="81" t="str">
        <f>'1.3'!F12</f>
        <v>5</v>
      </c>
      <c r="J11" s="81">
        <f>'1.4'!E12</f>
        <v>100</v>
      </c>
      <c r="K11" s="81" t="str">
        <f>'1.4'!F12</f>
        <v>5</v>
      </c>
      <c r="L11" s="81">
        <f>'1.5'!G12</f>
        <v>100</v>
      </c>
      <c r="M11" s="81" t="str">
        <f>'1.5'!H12</f>
        <v>5</v>
      </c>
    </row>
    <row r="12" spans="1:13" s="53" customFormat="1" ht="25.5" customHeight="1" x14ac:dyDescent="0.3">
      <c r="A12" s="26">
        <v>816</v>
      </c>
      <c r="B12" s="27" t="s">
        <v>35</v>
      </c>
      <c r="C12" s="83">
        <f t="shared" si="0"/>
        <v>3.6</v>
      </c>
      <c r="D12" s="18">
        <f>'1.1'!H13</f>
        <v>100</v>
      </c>
      <c r="E12" s="18" t="str">
        <f>'1.1'!I13</f>
        <v>5</v>
      </c>
      <c r="F12" s="81">
        <f>'1.2'!AX15</f>
        <v>85.714285714285708</v>
      </c>
      <c r="G12" s="81" t="str">
        <f>'1.2'!AY15</f>
        <v>1</v>
      </c>
      <c r="H12" s="81">
        <f>'1.3'!E13</f>
        <v>90</v>
      </c>
      <c r="I12" s="81" t="str">
        <f>'1.3'!F13</f>
        <v>3</v>
      </c>
      <c r="J12" s="81">
        <f>'1.4'!E13</f>
        <v>100</v>
      </c>
      <c r="K12" s="81" t="str">
        <f>'1.4'!F13</f>
        <v>5</v>
      </c>
      <c r="L12" s="81">
        <f>'1.5'!G13</f>
        <v>100</v>
      </c>
      <c r="M12" s="81" t="str">
        <f>'1.5'!H13</f>
        <v>5</v>
      </c>
    </row>
    <row r="13" spans="1:13" s="53" customFormat="1" ht="25.5" customHeight="1" x14ac:dyDescent="0.3">
      <c r="A13" s="26" t="s">
        <v>55</v>
      </c>
      <c r="B13" s="27" t="s">
        <v>56</v>
      </c>
      <c r="C13" s="83">
        <f t="shared" si="0"/>
        <v>2.85</v>
      </c>
      <c r="D13" s="18">
        <f>'1.1'!H14</f>
        <v>100</v>
      </c>
      <c r="E13" s="18" t="str">
        <f>'1.1'!I14</f>
        <v>5</v>
      </c>
      <c r="F13" s="81">
        <f>'1.2'!AX16</f>
        <v>66.666666666666657</v>
      </c>
      <c r="G13" s="81" t="str">
        <f>'1.2'!AY16</f>
        <v>0</v>
      </c>
      <c r="H13" s="81">
        <f>'1.3'!E14</f>
        <v>100</v>
      </c>
      <c r="I13" s="81" t="str">
        <f>'1.3'!F14</f>
        <v>5</v>
      </c>
      <c r="J13" s="81" t="str">
        <f>'1.4'!E14</f>
        <v>х</v>
      </c>
      <c r="K13" s="81" t="str">
        <f>'1.4'!F14</f>
        <v>2</v>
      </c>
      <c r="L13" s="81" t="str">
        <f>'1.5'!G14</f>
        <v>х</v>
      </c>
      <c r="M13" s="81" t="str">
        <f>'1.5'!H14</f>
        <v>2</v>
      </c>
    </row>
    <row r="14" spans="1:13" s="53" customFormat="1" ht="25.5" customHeight="1" x14ac:dyDescent="0.3">
      <c r="A14" s="26">
        <v>820</v>
      </c>
      <c r="B14" s="28" t="s">
        <v>2</v>
      </c>
      <c r="C14" s="83">
        <f t="shared" si="0"/>
        <v>3.2</v>
      </c>
      <c r="D14" s="18">
        <f>'1.1'!H15</f>
        <v>100</v>
      </c>
      <c r="E14" s="18" t="str">
        <f>'1.1'!I15</f>
        <v>5</v>
      </c>
      <c r="F14" s="81">
        <f>'1.2'!AX17</f>
        <v>60</v>
      </c>
      <c r="G14" s="81" t="str">
        <f>'1.2'!AY17</f>
        <v>0</v>
      </c>
      <c r="H14" s="81">
        <f>'1.3'!E15</f>
        <v>93.75</v>
      </c>
      <c r="I14" s="81" t="str">
        <f>'1.3'!F15</f>
        <v>3</v>
      </c>
      <c r="J14" s="81">
        <f>'1.4'!E15</f>
        <v>98.924731182795696</v>
      </c>
      <c r="K14" s="81" t="str">
        <f>'1.4'!F15</f>
        <v>4</v>
      </c>
      <c r="L14" s="81">
        <f>'1.5'!G15</f>
        <v>100</v>
      </c>
      <c r="M14" s="81" t="str">
        <f>'1.5'!H15</f>
        <v>5</v>
      </c>
    </row>
    <row r="15" spans="1:13" s="53" customFormat="1" ht="25.5" customHeight="1" x14ac:dyDescent="0.3">
      <c r="A15" s="26">
        <v>821</v>
      </c>
      <c r="B15" s="27" t="s">
        <v>48</v>
      </c>
      <c r="C15" s="83">
        <f t="shared" si="0"/>
        <v>3.75</v>
      </c>
      <c r="D15" s="18">
        <f>'1.1'!H16</f>
        <v>100</v>
      </c>
      <c r="E15" s="18" t="str">
        <f>'1.1'!I16</f>
        <v>5</v>
      </c>
      <c r="F15" s="81">
        <f>'1.2'!AX18</f>
        <v>52.222222222222214</v>
      </c>
      <c r="G15" s="81" t="str">
        <f>'1.2'!AY18</f>
        <v>0</v>
      </c>
      <c r="H15" s="81">
        <f>'1.3'!E16</f>
        <v>100</v>
      </c>
      <c r="I15" s="81" t="str">
        <f>'1.3'!F16</f>
        <v>5</v>
      </c>
      <c r="J15" s="81">
        <f>'1.4'!E16</f>
        <v>100</v>
      </c>
      <c r="K15" s="81" t="str">
        <f>'1.4'!F16</f>
        <v>5</v>
      </c>
      <c r="L15" s="81">
        <f>'1.5'!G16</f>
        <v>100</v>
      </c>
      <c r="M15" s="81" t="str">
        <f>'1.5'!H16</f>
        <v>5</v>
      </c>
    </row>
    <row r="16" spans="1:13" s="53" customFormat="1" ht="25.5" customHeight="1" x14ac:dyDescent="0.3">
      <c r="A16" s="26">
        <v>825</v>
      </c>
      <c r="B16" s="28" t="s">
        <v>53</v>
      </c>
      <c r="C16" s="83">
        <f t="shared" si="0"/>
        <v>2.95</v>
      </c>
      <c r="D16" s="18">
        <f>'1.1'!H17</f>
        <v>100</v>
      </c>
      <c r="E16" s="18" t="str">
        <f>'1.1'!I17</f>
        <v>5</v>
      </c>
      <c r="F16" s="81">
        <f>'1.2'!AX19</f>
        <v>23</v>
      </c>
      <c r="G16" s="81" t="str">
        <f>'1.2'!AY19</f>
        <v>0</v>
      </c>
      <c r="H16" s="81">
        <f>'1.3'!E17</f>
        <v>84.848484848484844</v>
      </c>
      <c r="I16" s="81" t="str">
        <f>'1.3'!F17</f>
        <v>1</v>
      </c>
      <c r="J16" s="81">
        <f>'1.4'!E17</f>
        <v>100</v>
      </c>
      <c r="K16" s="81" t="str">
        <f>'1.4'!F17</f>
        <v>5</v>
      </c>
      <c r="L16" s="81">
        <f>'1.5'!G17</f>
        <v>100</v>
      </c>
      <c r="M16" s="81" t="str">
        <f>'1.5'!H17</f>
        <v>5</v>
      </c>
    </row>
    <row r="17" spans="1:13" s="53" customFormat="1" ht="25.5" customHeight="1" x14ac:dyDescent="0.3">
      <c r="A17" s="26" t="s">
        <v>57</v>
      </c>
      <c r="B17" s="28" t="s">
        <v>58</v>
      </c>
      <c r="C17" s="83">
        <f t="shared" si="0"/>
        <v>3.75</v>
      </c>
      <c r="D17" s="18">
        <f>'1.1'!H18</f>
        <v>100</v>
      </c>
      <c r="E17" s="18" t="str">
        <f>'1.1'!I18</f>
        <v>5</v>
      </c>
      <c r="F17" s="81">
        <f>'1.2'!AX20</f>
        <v>40</v>
      </c>
      <c r="G17" s="81" t="str">
        <f>'1.2'!AY20</f>
        <v>0</v>
      </c>
      <c r="H17" s="81">
        <f>'1.3'!E18</f>
        <v>100</v>
      </c>
      <c r="I17" s="81" t="str">
        <f>'1.3'!F18</f>
        <v>5</v>
      </c>
      <c r="J17" s="81">
        <f>'1.4'!E18</f>
        <v>100</v>
      </c>
      <c r="K17" s="81" t="str">
        <f>'1.4'!F18</f>
        <v>5</v>
      </c>
      <c r="L17" s="81">
        <f>'1.5'!G18</f>
        <v>100</v>
      </c>
      <c r="M17" s="81" t="str">
        <f>'1.5'!H18</f>
        <v>5</v>
      </c>
    </row>
    <row r="18" spans="1:13" s="53" customFormat="1" ht="25.5" customHeight="1" x14ac:dyDescent="0.3">
      <c r="A18" s="26">
        <v>830</v>
      </c>
      <c r="B18" s="28" t="s">
        <v>43</v>
      </c>
      <c r="C18" s="83">
        <f t="shared" si="0"/>
        <v>3.35</v>
      </c>
      <c r="D18" s="18">
        <f>'1.1'!H19</f>
        <v>100</v>
      </c>
      <c r="E18" s="18" t="str">
        <f>'1.1'!I19</f>
        <v>5</v>
      </c>
      <c r="F18" s="81">
        <f>'1.2'!AX21</f>
        <v>94.545454545454547</v>
      </c>
      <c r="G18" s="81" t="str">
        <f>'1.2'!AY21</f>
        <v>3</v>
      </c>
      <c r="H18" s="81">
        <f>'1.3'!E19</f>
        <v>94.949494949494948</v>
      </c>
      <c r="I18" s="81" t="str">
        <f>'1.3'!F19</f>
        <v>3</v>
      </c>
      <c r="J18" s="81">
        <f>'1.4'!E19</f>
        <v>34.482758620689658</v>
      </c>
      <c r="K18" s="81" t="str">
        <f>'1.4'!F19</f>
        <v>0</v>
      </c>
      <c r="L18" s="81">
        <f>'1.5'!G19</f>
        <v>100</v>
      </c>
      <c r="M18" s="81" t="str">
        <f>'1.5'!H19</f>
        <v>5</v>
      </c>
    </row>
    <row r="19" spans="1:13" s="53" customFormat="1" ht="25.5" customHeight="1" x14ac:dyDescent="0.3">
      <c r="A19" s="26">
        <v>832</v>
      </c>
      <c r="B19" s="28" t="s">
        <v>50</v>
      </c>
      <c r="C19" s="83">
        <f t="shared" si="0"/>
        <v>2.65</v>
      </c>
      <c r="D19" s="18">
        <f>'1.1'!H20</f>
        <v>100</v>
      </c>
      <c r="E19" s="18" t="str">
        <f>'1.1'!I20</f>
        <v>5</v>
      </c>
      <c r="F19" s="81">
        <f>'1.2'!AX22</f>
        <v>42.5</v>
      </c>
      <c r="G19" s="81" t="str">
        <f>'1.2'!AY22</f>
        <v>0</v>
      </c>
      <c r="H19" s="81">
        <f>'1.3'!E20</f>
        <v>95</v>
      </c>
      <c r="I19" s="81" t="str">
        <f>'1.3'!F20</f>
        <v>4</v>
      </c>
      <c r="J19" s="81" t="str">
        <f>'1.4'!E20</f>
        <v>х</v>
      </c>
      <c r="K19" s="81" t="str">
        <f>'1.4'!F20</f>
        <v>2</v>
      </c>
      <c r="L19" s="81" t="str">
        <f>'1.5'!G20</f>
        <v>х</v>
      </c>
      <c r="M19" s="81" t="str">
        <f>'1.5'!H20</f>
        <v>2</v>
      </c>
    </row>
    <row r="20" spans="1:13" s="53" customFormat="1" ht="25.5" customHeight="1" x14ac:dyDescent="0.3">
      <c r="A20" s="26" t="s">
        <v>36</v>
      </c>
      <c r="B20" s="28" t="s">
        <v>51</v>
      </c>
      <c r="C20" s="83">
        <f t="shared" si="0"/>
        <v>2.5</v>
      </c>
      <c r="D20" s="18">
        <f>'1.1'!H21</f>
        <v>0</v>
      </c>
      <c r="E20" s="18" t="str">
        <f>'1.1'!I21</f>
        <v>0</v>
      </c>
      <c r="F20" s="81">
        <f>'1.2'!AX23</f>
        <v>60</v>
      </c>
      <c r="G20" s="81" t="str">
        <f>'1.2'!AY23</f>
        <v>0</v>
      </c>
      <c r="H20" s="81">
        <f>'1.3'!E21</f>
        <v>100</v>
      </c>
      <c r="I20" s="81" t="str">
        <f>'1.3'!F21</f>
        <v>5</v>
      </c>
      <c r="J20" s="81">
        <f>'1.4'!E21</f>
        <v>100</v>
      </c>
      <c r="K20" s="81" t="str">
        <f>'1.4'!F21</f>
        <v>5</v>
      </c>
      <c r="L20" s="81">
        <f>'1.5'!G21</f>
        <v>100</v>
      </c>
      <c r="M20" s="81" t="str">
        <f>'1.5'!H21</f>
        <v>5</v>
      </c>
    </row>
    <row r="21" spans="1:13" s="53" customFormat="1" ht="24.75" customHeight="1" x14ac:dyDescent="0.3">
      <c r="A21" s="26">
        <v>834</v>
      </c>
      <c r="B21" s="28" t="s">
        <v>3</v>
      </c>
      <c r="C21" s="83">
        <f t="shared" si="0"/>
        <v>1.05</v>
      </c>
      <c r="D21" s="18">
        <f>'1.1'!H22</f>
        <v>0</v>
      </c>
      <c r="E21" s="18" t="str">
        <f>'1.1'!I22</f>
        <v>0</v>
      </c>
      <c r="F21" s="81">
        <f>'1.2'!AX24</f>
        <v>14.285714285714285</v>
      </c>
      <c r="G21" s="81" t="str">
        <f>'1.2'!AY24</f>
        <v>0</v>
      </c>
      <c r="H21" s="81">
        <f>'1.3'!E22</f>
        <v>42.857142857142854</v>
      </c>
      <c r="I21" s="81" t="str">
        <f>'1.3'!F22</f>
        <v>0</v>
      </c>
      <c r="J21" s="81">
        <f>'1.4'!E22</f>
        <v>87.5</v>
      </c>
      <c r="K21" s="81" t="str">
        <f>'1.4'!F22</f>
        <v>2</v>
      </c>
      <c r="L21" s="81">
        <f>'1.5'!G22</f>
        <v>100</v>
      </c>
      <c r="M21" s="81" t="str">
        <f>'1.5'!H22</f>
        <v>5</v>
      </c>
    </row>
    <row r="22" spans="1:13" s="53" customFormat="1" ht="25.5" customHeight="1" x14ac:dyDescent="0.3">
      <c r="A22" s="26">
        <v>835</v>
      </c>
      <c r="B22" s="27" t="s">
        <v>37</v>
      </c>
      <c r="C22" s="83">
        <f t="shared" si="0"/>
        <v>1.25</v>
      </c>
      <c r="D22" s="18">
        <f>'1.1'!H23</f>
        <v>100</v>
      </c>
      <c r="E22" s="18" t="str">
        <f>'1.1'!I23</f>
        <v>5</v>
      </c>
      <c r="F22" s="81">
        <f>'1.2'!AX25</f>
        <v>51.666666666666657</v>
      </c>
      <c r="G22" s="81" t="str">
        <f>'1.2'!AY25</f>
        <v>0</v>
      </c>
      <c r="H22" s="81">
        <f>'1.3'!E23</f>
        <v>63.636363636363633</v>
      </c>
      <c r="I22" s="81" t="str">
        <f>'1.3'!F23</f>
        <v>0</v>
      </c>
      <c r="J22" s="81">
        <f>'1.4'!E23</f>
        <v>0</v>
      </c>
      <c r="K22" s="81" t="str">
        <f>'1.4'!F23</f>
        <v>0</v>
      </c>
      <c r="L22" s="81">
        <f>'1.5'!G23</f>
        <v>0</v>
      </c>
      <c r="M22" s="81" t="str">
        <f>'1.5'!H23</f>
        <v>0</v>
      </c>
    </row>
    <row r="23" spans="1:13" s="53" customFormat="1" ht="25.5" customHeight="1" x14ac:dyDescent="0.3">
      <c r="A23" s="26" t="s">
        <v>47</v>
      </c>
      <c r="B23" s="27" t="s">
        <v>59</v>
      </c>
      <c r="C23" s="83">
        <f t="shared" si="0"/>
        <v>2.5</v>
      </c>
      <c r="D23" s="18">
        <f>'1.1'!H24</f>
        <v>0</v>
      </c>
      <c r="E23" s="18" t="str">
        <f>'1.1'!I24</f>
        <v>0</v>
      </c>
      <c r="F23" s="81">
        <f>'1.2'!AX26</f>
        <v>50</v>
      </c>
      <c r="G23" s="81" t="str">
        <f>'1.2'!AY26</f>
        <v>0</v>
      </c>
      <c r="H23" s="81">
        <f>'1.3'!E24</f>
        <v>100</v>
      </c>
      <c r="I23" s="81" t="str">
        <f>'1.3'!F24</f>
        <v>5</v>
      </c>
      <c r="J23" s="81">
        <f>'1.4'!E24</f>
        <v>100</v>
      </c>
      <c r="K23" s="81" t="str">
        <f>'1.4'!F24</f>
        <v>5</v>
      </c>
      <c r="L23" s="81">
        <f>'1.5'!G24</f>
        <v>100</v>
      </c>
      <c r="M23" s="81" t="str">
        <f>'1.5'!H24</f>
        <v>5</v>
      </c>
    </row>
    <row r="24" spans="1:13" s="53" customFormat="1" ht="25.5" customHeight="1" x14ac:dyDescent="0.3">
      <c r="A24" s="26">
        <v>840</v>
      </c>
      <c r="B24" s="28" t="s">
        <v>5</v>
      </c>
      <c r="C24" s="83">
        <f t="shared" si="0"/>
        <v>3.6</v>
      </c>
      <c r="D24" s="18">
        <f>'1.1'!H25</f>
        <v>100</v>
      </c>
      <c r="E24" s="18" t="str">
        <f>'1.1'!I25</f>
        <v>5</v>
      </c>
      <c r="F24" s="81">
        <f>'1.2'!AX27</f>
        <v>90</v>
      </c>
      <c r="G24" s="81" t="str">
        <f>'1.2'!AY27</f>
        <v>3</v>
      </c>
      <c r="H24" s="81">
        <f>'1.3'!E25</f>
        <v>100</v>
      </c>
      <c r="I24" s="81" t="str">
        <f>'1.3'!F25</f>
        <v>5</v>
      </c>
      <c r="J24" s="81" t="str">
        <f>'1.4'!E25</f>
        <v>х</v>
      </c>
      <c r="K24" s="81" t="str">
        <f>'1.4'!F25</f>
        <v>2</v>
      </c>
      <c r="L24" s="81" t="str">
        <f>'1.5'!G25</f>
        <v>х</v>
      </c>
      <c r="M24" s="81" t="str">
        <f>'1.5'!H25</f>
        <v>2</v>
      </c>
    </row>
    <row r="25" spans="1:13" s="53" customFormat="1" ht="25.5" customHeight="1" x14ac:dyDescent="0.3">
      <c r="A25" s="26">
        <v>843</v>
      </c>
      <c r="B25" s="27" t="s">
        <v>44</v>
      </c>
      <c r="C25" s="83">
        <f t="shared" si="0"/>
        <v>2.85</v>
      </c>
      <c r="D25" s="18">
        <f>'1.1'!H26</f>
        <v>100</v>
      </c>
      <c r="E25" s="18" t="str">
        <f>'1.1'!I26</f>
        <v>5</v>
      </c>
      <c r="F25" s="81">
        <f>'1.2'!AX28</f>
        <v>66.666666666666657</v>
      </c>
      <c r="G25" s="81" t="str">
        <f>'1.2'!AY28</f>
        <v>0</v>
      </c>
      <c r="H25" s="81">
        <f>'1.3'!E26</f>
        <v>100</v>
      </c>
      <c r="I25" s="81" t="str">
        <f>'1.3'!F26</f>
        <v>5</v>
      </c>
      <c r="J25" s="81" t="str">
        <f>'1.4'!E26</f>
        <v>х</v>
      </c>
      <c r="K25" s="81" t="str">
        <f>'1.4'!F26</f>
        <v>2</v>
      </c>
      <c r="L25" s="81" t="str">
        <f>'1.5'!G26</f>
        <v>х</v>
      </c>
      <c r="M25" s="81" t="str">
        <f>'1.5'!H26</f>
        <v>2</v>
      </c>
    </row>
    <row r="26" spans="1:13" s="53" customFormat="1" ht="25.5" customHeight="1" x14ac:dyDescent="0.3">
      <c r="A26" s="26" t="s">
        <v>38</v>
      </c>
      <c r="B26" s="27" t="s">
        <v>45</v>
      </c>
      <c r="C26" s="83">
        <f t="shared" si="0"/>
        <v>1.6</v>
      </c>
      <c r="D26" s="18">
        <f>'1.1'!H27</f>
        <v>0</v>
      </c>
      <c r="E26" s="18" t="str">
        <f>'1.1'!I27</f>
        <v>0</v>
      </c>
      <c r="F26" s="81">
        <f>'1.2'!AX29</f>
        <v>66.666666666666657</v>
      </c>
      <c r="G26" s="81" t="str">
        <f>'1.2'!AY29</f>
        <v>0</v>
      </c>
      <c r="H26" s="81">
        <f>'1.3'!E27</f>
        <v>100</v>
      </c>
      <c r="I26" s="81" t="str">
        <f>'1.3'!F27</f>
        <v>5</v>
      </c>
      <c r="J26" s="81" t="str">
        <f>'1.4'!E27</f>
        <v>х</v>
      </c>
      <c r="K26" s="81" t="str">
        <f>'1.4'!F27</f>
        <v>2</v>
      </c>
      <c r="L26" s="81" t="str">
        <f>'1.5'!G27</f>
        <v>х</v>
      </c>
      <c r="M26" s="81" t="str">
        <f>'1.5'!H27</f>
        <v>2</v>
      </c>
    </row>
    <row r="27" spans="1:13" s="53" customFormat="1" ht="25.5" customHeight="1" x14ac:dyDescent="0.3">
      <c r="A27" s="26">
        <v>846</v>
      </c>
      <c r="B27" s="28" t="s">
        <v>66</v>
      </c>
      <c r="C27" s="83">
        <f t="shared" si="0"/>
        <v>1.6</v>
      </c>
      <c r="D27" s="18">
        <f>'1.1'!H28</f>
        <v>0</v>
      </c>
      <c r="E27" s="18" t="str">
        <f>'1.1'!I28</f>
        <v>0</v>
      </c>
      <c r="F27" s="81">
        <f>'1.2'!AX30</f>
        <v>66.666666666666657</v>
      </c>
      <c r="G27" s="81" t="str">
        <f>'1.2'!AY30</f>
        <v>0</v>
      </c>
      <c r="H27" s="81">
        <f>'1.3'!E28</f>
        <v>100</v>
      </c>
      <c r="I27" s="81" t="str">
        <f>'1.3'!F28</f>
        <v>5</v>
      </c>
      <c r="J27" s="81" t="str">
        <f>'1.4'!E28</f>
        <v>х</v>
      </c>
      <c r="K27" s="81" t="str">
        <f>'1.4'!F28</f>
        <v>2</v>
      </c>
      <c r="L27" s="81" t="str">
        <f>'1.5'!G28</f>
        <v>х</v>
      </c>
      <c r="M27" s="81" t="str">
        <f>'1.5'!H28</f>
        <v>2</v>
      </c>
    </row>
    <row r="28" spans="1:13" s="53" customFormat="1" ht="25.5" customHeight="1" x14ac:dyDescent="0.3">
      <c r="A28" s="26" t="s">
        <v>67</v>
      </c>
      <c r="B28" s="28" t="s">
        <v>68</v>
      </c>
      <c r="C28" s="83">
        <f t="shared" si="0"/>
        <v>1</v>
      </c>
      <c r="D28" s="18">
        <f>'1.1'!H29</f>
        <v>0</v>
      </c>
      <c r="E28" s="18" t="str">
        <f>'1.1'!I29</f>
        <v>0</v>
      </c>
      <c r="F28" s="81">
        <f>'1.2'!AX31</f>
        <v>33.333333333333329</v>
      </c>
      <c r="G28" s="81" t="str">
        <f>'1.2'!AY31</f>
        <v>0</v>
      </c>
      <c r="H28" s="81">
        <f>'1.3'!E29</f>
        <v>100</v>
      </c>
      <c r="I28" s="81" t="str">
        <f>'1.3'!F29</f>
        <v>5</v>
      </c>
      <c r="J28" s="81">
        <f>'1.4'!E29</f>
        <v>0</v>
      </c>
      <c r="K28" s="81" t="str">
        <f>'1.4'!F29</f>
        <v>0</v>
      </c>
      <c r="L28" s="81">
        <f>'1.5'!G29</f>
        <v>0</v>
      </c>
      <c r="M28" s="81" t="str">
        <f>'1.5'!H29</f>
        <v>0</v>
      </c>
    </row>
    <row r="29" spans="1:13" s="53" customFormat="1" ht="25.5" customHeight="1" x14ac:dyDescent="0.3">
      <c r="A29" s="26">
        <v>855</v>
      </c>
      <c r="B29" s="28" t="s">
        <v>4</v>
      </c>
      <c r="C29" s="83">
        <f t="shared" si="0"/>
        <v>3.8</v>
      </c>
      <c r="D29" s="18">
        <f>'1.1'!H30</f>
        <v>100</v>
      </c>
      <c r="E29" s="18" t="str">
        <f>'1.1'!I30</f>
        <v>5</v>
      </c>
      <c r="F29" s="81">
        <f>'1.2'!AX32</f>
        <v>81</v>
      </c>
      <c r="G29" s="81" t="str">
        <f>'1.2'!AY32</f>
        <v>1</v>
      </c>
      <c r="H29" s="81">
        <f>'1.3'!E30</f>
        <v>95.604395604395606</v>
      </c>
      <c r="I29" s="81" t="str">
        <f>'1.3'!F30</f>
        <v>4</v>
      </c>
      <c r="J29" s="81">
        <f>'1.4'!E30</f>
        <v>100</v>
      </c>
      <c r="K29" s="81" t="str">
        <f>'1.4'!F30</f>
        <v>5</v>
      </c>
      <c r="L29" s="81">
        <f>'1.5'!G30</f>
        <v>100</v>
      </c>
      <c r="M29" s="81" t="str">
        <f>'1.5'!H30</f>
        <v>5</v>
      </c>
    </row>
    <row r="30" spans="1:13" s="53" customFormat="1" ht="25.5" customHeight="1" x14ac:dyDescent="0.3">
      <c r="A30" s="26">
        <v>856</v>
      </c>
      <c r="B30" s="28" t="s">
        <v>9</v>
      </c>
      <c r="C30" s="83">
        <f t="shared" si="0"/>
        <v>4</v>
      </c>
      <c r="D30" s="18">
        <f>'1.1'!H31</f>
        <v>100</v>
      </c>
      <c r="E30" s="18" t="str">
        <f>'1.1'!I31</f>
        <v>5</v>
      </c>
      <c r="F30" s="81">
        <f>'1.2'!AX33</f>
        <v>87.5</v>
      </c>
      <c r="G30" s="81" t="str">
        <f>'1.2'!AY33</f>
        <v>1</v>
      </c>
      <c r="H30" s="81">
        <f>'1.3'!E31</f>
        <v>100</v>
      </c>
      <c r="I30" s="81" t="str">
        <f>'1.3'!F31</f>
        <v>5</v>
      </c>
      <c r="J30" s="81">
        <f>'1.4'!E31</f>
        <v>100</v>
      </c>
      <c r="K30" s="81" t="str">
        <f>'1.4'!F31</f>
        <v>5</v>
      </c>
      <c r="L30" s="81">
        <f>'1.5'!G31</f>
        <v>100</v>
      </c>
      <c r="M30" s="81" t="str">
        <f>'1.5'!H31</f>
        <v>5</v>
      </c>
    </row>
    <row r="31" spans="1:13" s="53" customFormat="1" ht="25.5" customHeight="1" x14ac:dyDescent="0.3">
      <c r="A31" s="26" t="s">
        <v>69</v>
      </c>
      <c r="B31" s="27" t="s">
        <v>70</v>
      </c>
      <c r="C31" s="83">
        <f t="shared" si="0"/>
        <v>1.1499999999999999</v>
      </c>
      <c r="D31" s="18">
        <f>'1.1'!H32</f>
        <v>0</v>
      </c>
      <c r="E31" s="18" t="str">
        <f>'1.1'!I32</f>
        <v>0</v>
      </c>
      <c r="F31" s="81">
        <f>'1.2'!AX34</f>
        <v>24.285714285714281</v>
      </c>
      <c r="G31" s="81" t="str">
        <f>'1.2'!AY34</f>
        <v>0</v>
      </c>
      <c r="H31" s="81">
        <f>'1.3'!E32</f>
        <v>88.888888888888886</v>
      </c>
      <c r="I31" s="81" t="str">
        <f>'1.3'!F32</f>
        <v>2</v>
      </c>
      <c r="J31" s="81">
        <f>'1.4'!E32</f>
        <v>0</v>
      </c>
      <c r="K31" s="81" t="str">
        <f>'1.4'!F32</f>
        <v>0</v>
      </c>
      <c r="L31" s="81">
        <f>'1.5'!G32</f>
        <v>100</v>
      </c>
      <c r="M31" s="81" t="str">
        <f>'1.5'!H32</f>
        <v>5</v>
      </c>
    </row>
    <row r="32" spans="1:13" s="53" customFormat="1" ht="25.5" customHeight="1" x14ac:dyDescent="0.3">
      <c r="A32" s="26">
        <v>861</v>
      </c>
      <c r="B32" s="28" t="s">
        <v>71</v>
      </c>
      <c r="C32" s="83">
        <f t="shared" si="0"/>
        <v>1.5</v>
      </c>
      <c r="D32" s="18">
        <f>'1.1'!H33</f>
        <v>0</v>
      </c>
      <c r="E32" s="18" t="str">
        <f>'1.1'!I33</f>
        <v>0</v>
      </c>
      <c r="F32" s="81">
        <f>'1.2'!AX35</f>
        <v>38.75</v>
      </c>
      <c r="G32" s="81" t="str">
        <f>'1.2'!AY35</f>
        <v>0</v>
      </c>
      <c r="H32" s="81">
        <f>'1.3'!E33</f>
        <v>57.499999999999993</v>
      </c>
      <c r="I32" s="81" t="str">
        <f>'1.3'!F33</f>
        <v>0</v>
      </c>
      <c r="J32" s="81">
        <f>'1.4'!E33</f>
        <v>100</v>
      </c>
      <c r="K32" s="81" t="str">
        <f>'1.4'!F33</f>
        <v>5</v>
      </c>
      <c r="L32" s="81">
        <f>'1.5'!G33</f>
        <v>100</v>
      </c>
      <c r="M32" s="81" t="str">
        <f>'1.5'!H33</f>
        <v>5</v>
      </c>
    </row>
    <row r="33" spans="1:13" s="53" customFormat="1" ht="25.5" customHeight="1" x14ac:dyDescent="0.3">
      <c r="A33" s="26" t="s">
        <v>61</v>
      </c>
      <c r="B33" s="28" t="s">
        <v>60</v>
      </c>
      <c r="C33" s="83">
        <f t="shared" si="0"/>
        <v>1.25</v>
      </c>
      <c r="D33" s="18">
        <f>'1.1'!H34</f>
        <v>100</v>
      </c>
      <c r="E33" s="18" t="str">
        <f>'1.1'!I34</f>
        <v>5</v>
      </c>
      <c r="F33" s="81">
        <f>'1.2'!AX36</f>
        <v>18.888888888888886</v>
      </c>
      <c r="G33" s="81" t="str">
        <f>'1.2'!AY36</f>
        <v>0</v>
      </c>
      <c r="H33" s="81">
        <f>'1.3'!E34</f>
        <v>70</v>
      </c>
      <c r="I33" s="81" t="str">
        <f>'1.3'!F34</f>
        <v>0</v>
      </c>
      <c r="J33" s="81">
        <f>'1.4'!E34</f>
        <v>0</v>
      </c>
      <c r="K33" s="81" t="str">
        <f>'1.4'!F34</f>
        <v>0</v>
      </c>
      <c r="L33" s="81">
        <f>'1.5'!G34</f>
        <v>50</v>
      </c>
      <c r="M33" s="81" t="str">
        <f>'1.5'!H34</f>
        <v>0</v>
      </c>
    </row>
    <row r="34" spans="1:13" s="53" customFormat="1" ht="25.5" customHeight="1" x14ac:dyDescent="0.3">
      <c r="A34" s="26">
        <v>875</v>
      </c>
      <c r="B34" s="28" t="s">
        <v>6</v>
      </c>
      <c r="C34" s="83">
        <f t="shared" si="0"/>
        <v>2.5</v>
      </c>
      <c r="D34" s="18">
        <f>'1.1'!H35</f>
        <v>0</v>
      </c>
      <c r="E34" s="18" t="str">
        <f>'1.1'!I35</f>
        <v>0</v>
      </c>
      <c r="F34" s="81">
        <f>'1.2'!AX37</f>
        <v>18.888888888888886</v>
      </c>
      <c r="G34" s="81" t="str">
        <f>'1.2'!AY37</f>
        <v>0</v>
      </c>
      <c r="H34" s="81">
        <f>'1.3'!E35</f>
        <v>100</v>
      </c>
      <c r="I34" s="81" t="str">
        <f>'1.3'!F35</f>
        <v>5</v>
      </c>
      <c r="J34" s="81">
        <f>'1.4'!E35</f>
        <v>100</v>
      </c>
      <c r="K34" s="81" t="str">
        <f>'1.4'!F35</f>
        <v>5</v>
      </c>
      <c r="L34" s="81">
        <f>'1.5'!G35</f>
        <v>100</v>
      </c>
      <c r="M34" s="81" t="str">
        <f>'1.5'!H35</f>
        <v>5</v>
      </c>
    </row>
    <row r="35" spans="1:13" s="53" customFormat="1" ht="25.5" customHeight="1" x14ac:dyDescent="0.3">
      <c r="A35" s="26">
        <v>880</v>
      </c>
      <c r="B35" s="27" t="s">
        <v>49</v>
      </c>
      <c r="C35" s="83">
        <f t="shared" si="0"/>
        <v>1.75</v>
      </c>
      <c r="D35" s="18">
        <f>'1.1'!H36</f>
        <v>0</v>
      </c>
      <c r="E35" s="18" t="str">
        <f>'1.1'!I36</f>
        <v>0</v>
      </c>
      <c r="F35" s="81">
        <f>'1.2'!AX38</f>
        <v>44.444444444444443</v>
      </c>
      <c r="G35" s="81" t="str">
        <f>'1.2'!AY38</f>
        <v>0</v>
      </c>
      <c r="H35" s="81">
        <f>'1.3'!E36</f>
        <v>100</v>
      </c>
      <c r="I35" s="81" t="str">
        <f>'1.3'!F36</f>
        <v>5</v>
      </c>
      <c r="J35" s="81">
        <f>'1.4'!E36</f>
        <v>0</v>
      </c>
      <c r="K35" s="81" t="str">
        <f>'1.4'!F36</f>
        <v>0</v>
      </c>
      <c r="L35" s="81">
        <f>'1.5'!G36</f>
        <v>100</v>
      </c>
      <c r="M35" s="81" t="str">
        <f>'1.5'!H36</f>
        <v>5</v>
      </c>
    </row>
    <row r="36" spans="1:13" s="53" customFormat="1" ht="25.5" customHeight="1" x14ac:dyDescent="0.3">
      <c r="A36" s="26">
        <v>886</v>
      </c>
      <c r="B36" s="27" t="s">
        <v>46</v>
      </c>
      <c r="C36" s="83">
        <f t="shared" si="0"/>
        <v>1.6</v>
      </c>
      <c r="D36" s="18">
        <f>'1.1'!H37</f>
        <v>33.333333333333329</v>
      </c>
      <c r="E36" s="18" t="str">
        <f>'1.1'!I37</f>
        <v>0</v>
      </c>
      <c r="F36" s="81">
        <f>'1.2'!AX39</f>
        <v>61.666666666666657</v>
      </c>
      <c r="G36" s="81" t="str">
        <f>'1.2'!AY39</f>
        <v>0</v>
      </c>
      <c r="H36" s="81">
        <f>'1.3'!E37</f>
        <v>100</v>
      </c>
      <c r="I36" s="81" t="str">
        <f>'1.3'!F37</f>
        <v>5</v>
      </c>
      <c r="J36" s="81" t="str">
        <f>'1.4'!E37</f>
        <v>х</v>
      </c>
      <c r="K36" s="81" t="str">
        <f>'1.4'!F37</f>
        <v>2</v>
      </c>
      <c r="L36" s="81" t="str">
        <f>'1.5'!G37</f>
        <v>х</v>
      </c>
      <c r="M36" s="81" t="str">
        <f>'1.5'!H37</f>
        <v>2</v>
      </c>
    </row>
    <row r="37" spans="1:13" s="53" customFormat="1" ht="25.5" customHeight="1" x14ac:dyDescent="0.3">
      <c r="A37" s="26">
        <v>892</v>
      </c>
      <c r="B37" s="27" t="s">
        <v>39</v>
      </c>
      <c r="C37" s="83">
        <f t="shared" si="0"/>
        <v>1.6</v>
      </c>
      <c r="D37" s="18">
        <f>'1.1'!H38</f>
        <v>9.9999999999999982</v>
      </c>
      <c r="E37" s="18" t="str">
        <f>'1.1'!I38</f>
        <v>0</v>
      </c>
      <c r="F37" s="81">
        <f>'1.2'!AX40</f>
        <v>67.5</v>
      </c>
      <c r="G37" s="81" t="str">
        <f>'1.2'!AY40</f>
        <v>0</v>
      </c>
      <c r="H37" s="81">
        <f>'1.3'!E38</f>
        <v>100</v>
      </c>
      <c r="I37" s="81" t="str">
        <f>'1.3'!F38</f>
        <v>5</v>
      </c>
      <c r="J37" s="81" t="str">
        <f>'1.4'!E38</f>
        <v>х</v>
      </c>
      <c r="K37" s="81" t="str">
        <f>'1.4'!F38</f>
        <v>2</v>
      </c>
      <c r="L37" s="81" t="str">
        <f>'1.5'!G38</f>
        <v>х</v>
      </c>
      <c r="M37" s="81" t="str">
        <f>'1.5'!H38</f>
        <v>2</v>
      </c>
    </row>
    <row r="38" spans="1:13" x14ac:dyDescent="0.3">
      <c r="E38" s="54"/>
      <c r="F38" s="55"/>
      <c r="G38" s="54"/>
      <c r="H38" s="55"/>
      <c r="I38" s="54"/>
      <c r="J38" s="55"/>
      <c r="K38" s="56"/>
      <c r="L38" s="55"/>
      <c r="M38" s="54"/>
    </row>
    <row r="39" spans="1:13" x14ac:dyDescent="0.3">
      <c r="E39" s="54"/>
      <c r="F39" s="55"/>
      <c r="G39" s="54"/>
      <c r="H39" s="55"/>
      <c r="I39" s="54"/>
      <c r="J39" s="55"/>
      <c r="K39" s="56"/>
      <c r="L39" s="55"/>
      <c r="M39" s="54"/>
    </row>
    <row r="40" spans="1:13" x14ac:dyDescent="0.3">
      <c r="E40" s="54"/>
      <c r="F40" s="55"/>
      <c r="G40" s="54"/>
      <c r="H40" s="55"/>
      <c r="I40" s="54"/>
      <c r="J40" s="55"/>
      <c r="K40" s="56"/>
      <c r="L40" s="55"/>
      <c r="M40" s="54"/>
    </row>
    <row r="41" spans="1:13" x14ac:dyDescent="0.3">
      <c r="E41" s="54"/>
      <c r="F41" s="55"/>
      <c r="G41" s="54"/>
      <c r="H41" s="55"/>
      <c r="I41" s="54"/>
      <c r="J41" s="55"/>
      <c r="K41" s="56"/>
      <c r="L41" s="55"/>
      <c r="M41" s="54"/>
    </row>
    <row r="42" spans="1:13" x14ac:dyDescent="0.3">
      <c r="E42" s="54"/>
      <c r="F42" s="55"/>
      <c r="G42" s="54"/>
      <c r="H42" s="55"/>
      <c r="I42" s="54"/>
      <c r="J42" s="55"/>
      <c r="K42" s="56"/>
      <c r="L42" s="55"/>
      <c r="M42" s="54"/>
    </row>
    <row r="43" spans="1:13" x14ac:dyDescent="0.3">
      <c r="E43" s="54"/>
      <c r="F43" s="55"/>
      <c r="G43" s="54"/>
      <c r="H43" s="55"/>
      <c r="I43" s="54"/>
      <c r="J43" s="55"/>
      <c r="K43" s="56"/>
      <c r="L43" s="55"/>
      <c r="M43" s="54"/>
    </row>
    <row r="44" spans="1:13" x14ac:dyDescent="0.3">
      <c r="E44" s="54"/>
      <c r="F44" s="55"/>
      <c r="G44" s="54"/>
      <c r="H44" s="55"/>
      <c r="I44" s="54"/>
      <c r="J44" s="55"/>
      <c r="K44" s="56"/>
      <c r="L44" s="55"/>
      <c r="M44" s="54"/>
    </row>
    <row r="45" spans="1:13" x14ac:dyDescent="0.3">
      <c r="E45" s="54"/>
      <c r="F45" s="55"/>
      <c r="G45" s="54"/>
      <c r="H45" s="55"/>
      <c r="I45" s="54"/>
      <c r="J45" s="55"/>
      <c r="K45" s="56"/>
      <c r="L45" s="55"/>
      <c r="M45" s="54"/>
    </row>
  </sheetData>
  <autoFilter ref="A5:M37"/>
  <mergeCells count="11">
    <mergeCell ref="D4:E4"/>
    <mergeCell ref="F4:G4"/>
    <mergeCell ref="H4:I4"/>
    <mergeCell ref="J4:K4"/>
    <mergeCell ref="L4:M4"/>
    <mergeCell ref="A1:M1"/>
    <mergeCell ref="D3:E3"/>
    <mergeCell ref="F3:G3"/>
    <mergeCell ref="H3:I3"/>
    <mergeCell ref="J3:K3"/>
    <mergeCell ref="L3:M3"/>
  </mergeCells>
  <pageMargins left="0" right="0" top="0" bottom="0" header="0" footer="0"/>
  <pageSetup paperSize="9" scale="48" fitToHeight="0" orientation="landscape" horizontalDpi="4294967294" verticalDpi="4294967294"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AN142"/>
  <sheetViews>
    <sheetView topLeftCell="A22" zoomScaleNormal="100" workbookViewId="0">
      <selection activeCell="D44" sqref="D44"/>
    </sheetView>
  </sheetViews>
  <sheetFormatPr defaultColWidth="9.109375" defaultRowHeight="13.8" x14ac:dyDescent="0.25"/>
  <cols>
    <col min="1" max="1" width="6.6640625" style="4" customWidth="1"/>
    <col min="2" max="2" width="50.6640625" style="4" customWidth="1"/>
    <col min="3" max="3" width="23.44140625" style="6" customWidth="1"/>
    <col min="4" max="4" width="23.44140625" style="6" bestFit="1" customWidth="1"/>
    <col min="5" max="6" width="23.44140625" style="4" customWidth="1"/>
    <col min="7" max="7" width="27.6640625" style="4" customWidth="1"/>
    <col min="8" max="8" width="28.6640625" style="4" customWidth="1"/>
    <col min="9" max="9" width="23.44140625" style="7" customWidth="1"/>
    <col min="10" max="40" width="9.109375" style="61"/>
    <col min="41" max="16384" width="9.109375" style="4"/>
  </cols>
  <sheetData>
    <row r="1" spans="1:40" ht="17.399999999999999" x14ac:dyDescent="0.25">
      <c r="A1" s="122" t="s">
        <v>75</v>
      </c>
      <c r="B1" s="122"/>
      <c r="C1" s="122"/>
      <c r="D1" s="122"/>
      <c r="E1" s="122"/>
      <c r="F1" s="122"/>
      <c r="G1" s="122"/>
      <c r="H1" s="122"/>
      <c r="I1" s="122"/>
    </row>
    <row r="3" spans="1:40" ht="167.25" customHeight="1" x14ac:dyDescent="0.25">
      <c r="A3" s="29" t="s">
        <v>0</v>
      </c>
      <c r="B3" s="29" t="s">
        <v>1</v>
      </c>
      <c r="C3" s="29" t="s">
        <v>79</v>
      </c>
      <c r="D3" s="29" t="s">
        <v>80</v>
      </c>
      <c r="E3" s="29" t="s">
        <v>81</v>
      </c>
      <c r="F3" s="29" t="s">
        <v>84</v>
      </c>
      <c r="G3" s="29" t="s">
        <v>83</v>
      </c>
      <c r="H3" s="29" t="s">
        <v>85</v>
      </c>
      <c r="I3" s="29" t="s">
        <v>17</v>
      </c>
    </row>
    <row r="4" spans="1:40" ht="26.4" x14ac:dyDescent="0.25">
      <c r="A4" s="29"/>
      <c r="B4" s="30" t="s">
        <v>24</v>
      </c>
      <c r="C4" s="29" t="s">
        <v>192</v>
      </c>
      <c r="D4" s="29" t="s">
        <v>192</v>
      </c>
      <c r="E4" s="29" t="s">
        <v>192</v>
      </c>
      <c r="F4" s="29" t="s">
        <v>192</v>
      </c>
      <c r="G4" s="29" t="s">
        <v>192</v>
      </c>
      <c r="H4" s="29" t="s">
        <v>192</v>
      </c>
      <c r="I4" s="29" t="s">
        <v>192</v>
      </c>
    </row>
    <row r="5" spans="1:40" x14ac:dyDescent="0.25">
      <c r="A5" s="29"/>
      <c r="B5" s="30" t="s">
        <v>10</v>
      </c>
      <c r="C5" s="29" t="s">
        <v>14</v>
      </c>
      <c r="D5" s="29" t="s">
        <v>14</v>
      </c>
      <c r="E5" s="31" t="s">
        <v>18</v>
      </c>
      <c r="F5" s="29" t="s">
        <v>14</v>
      </c>
      <c r="G5" s="31" t="s">
        <v>18</v>
      </c>
      <c r="H5" s="31" t="s">
        <v>18</v>
      </c>
      <c r="I5" s="31" t="s">
        <v>21</v>
      </c>
    </row>
    <row r="6" spans="1:40" ht="65.25" customHeight="1" x14ac:dyDescent="0.25">
      <c r="A6" s="29"/>
      <c r="B6" s="30" t="s">
        <v>11</v>
      </c>
      <c r="C6" s="29" t="s">
        <v>78</v>
      </c>
      <c r="D6" s="29" t="s">
        <v>82</v>
      </c>
      <c r="E6" s="29" t="s">
        <v>22</v>
      </c>
      <c r="F6" s="29" t="s">
        <v>82</v>
      </c>
      <c r="G6" s="29" t="s">
        <v>22</v>
      </c>
      <c r="H6" s="29" t="s">
        <v>22</v>
      </c>
      <c r="I6" s="32"/>
    </row>
    <row r="7" spans="1:40" s="5" customFormat="1" x14ac:dyDescent="0.3">
      <c r="A7" s="26">
        <v>802</v>
      </c>
      <c r="B7" s="27" t="s">
        <v>34</v>
      </c>
      <c r="C7" s="17">
        <v>3</v>
      </c>
      <c r="D7" s="18" t="s">
        <v>195</v>
      </c>
      <c r="E7" s="18">
        <f t="shared" ref="E7:E38" si="0">IF(C7=0,"х",D7/C7*100)</f>
        <v>100</v>
      </c>
      <c r="F7" s="18">
        <v>3</v>
      </c>
      <c r="G7" s="18">
        <f>IF(C7=0,"х",F7/C7*100)</f>
        <v>100</v>
      </c>
      <c r="H7" s="18">
        <f>IF(C7=0,"х",((E7*0.3)+(G7*0.7)))</f>
        <v>100</v>
      </c>
      <c r="I7" s="29" t="str">
        <f>IF(H7="х","1",IF(H7=100,"5",IF(AND(H7&gt;=90,H7&lt;100),"3",IF(AND(H7&gt;=80,H7&lt;90),"1",IF(AND(H7&lt;80),"0")))))</f>
        <v>5</v>
      </c>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row>
    <row r="8" spans="1:40" s="2" customFormat="1" ht="26.4" x14ac:dyDescent="0.3">
      <c r="A8" s="26">
        <v>803</v>
      </c>
      <c r="B8" s="28" t="s">
        <v>7</v>
      </c>
      <c r="C8" s="17">
        <v>3</v>
      </c>
      <c r="D8" s="17">
        <v>0</v>
      </c>
      <c r="E8" s="18">
        <f t="shared" si="0"/>
        <v>0</v>
      </c>
      <c r="F8" s="18">
        <v>0</v>
      </c>
      <c r="G8" s="18">
        <f t="shared" ref="G8:G38" si="1">IF(C8=0,"х",F8/C8*100)</f>
        <v>0</v>
      </c>
      <c r="H8" s="18">
        <f t="shared" ref="H8:H38" si="2">IF(C8=0,"х",((E8*0.3)+(G8*0.7)))</f>
        <v>0</v>
      </c>
      <c r="I8" s="29" t="str">
        <f t="shared" ref="I8:I38" si="3">IF(H8="х","1",IF(H8=100,"5",IF(AND(H8&gt;=90,H8&lt;100),"3",IF(AND(H8&gt;=80,H8&lt;90),"1",IF(AND(H8&lt;80),"0")))))</f>
        <v>0</v>
      </c>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row>
    <row r="9" spans="1:40" s="2" customFormat="1" x14ac:dyDescent="0.3">
      <c r="A9" s="26">
        <v>811</v>
      </c>
      <c r="B9" s="28" t="s">
        <v>8</v>
      </c>
      <c r="C9" s="17">
        <v>7</v>
      </c>
      <c r="D9" s="17">
        <v>7</v>
      </c>
      <c r="E9" s="18">
        <f t="shared" si="0"/>
        <v>100</v>
      </c>
      <c r="F9" s="18">
        <v>7</v>
      </c>
      <c r="G9" s="18">
        <f t="shared" si="1"/>
        <v>100</v>
      </c>
      <c r="H9" s="18">
        <f t="shared" si="2"/>
        <v>100</v>
      </c>
      <c r="I9" s="29" t="str">
        <f t="shared" si="3"/>
        <v>5</v>
      </c>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row>
    <row r="10" spans="1:40" s="2" customFormat="1" ht="26.4" x14ac:dyDescent="0.3">
      <c r="A10" s="26">
        <v>812</v>
      </c>
      <c r="B10" s="27" t="s">
        <v>76</v>
      </c>
      <c r="C10" s="17">
        <v>3</v>
      </c>
      <c r="D10" s="17">
        <v>3</v>
      </c>
      <c r="E10" s="18">
        <f t="shared" si="0"/>
        <v>100</v>
      </c>
      <c r="F10" s="18">
        <v>3</v>
      </c>
      <c r="G10" s="18">
        <f t="shared" si="1"/>
        <v>100</v>
      </c>
      <c r="H10" s="18">
        <f t="shared" si="2"/>
        <v>100</v>
      </c>
      <c r="I10" s="29" t="str">
        <f t="shared" si="3"/>
        <v>5</v>
      </c>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row>
    <row r="11" spans="1:40" s="2" customFormat="1" x14ac:dyDescent="0.3">
      <c r="A11" s="26">
        <v>814</v>
      </c>
      <c r="B11" s="27" t="s">
        <v>77</v>
      </c>
      <c r="C11" s="21">
        <v>3</v>
      </c>
      <c r="D11" s="21">
        <v>3</v>
      </c>
      <c r="E11" s="18">
        <f t="shared" si="0"/>
        <v>100</v>
      </c>
      <c r="F11" s="18">
        <v>3</v>
      </c>
      <c r="G11" s="18">
        <f t="shared" si="1"/>
        <v>100</v>
      </c>
      <c r="H11" s="18">
        <f t="shared" si="2"/>
        <v>100</v>
      </c>
      <c r="I11" s="29" t="str">
        <f t="shared" si="3"/>
        <v>5</v>
      </c>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row>
    <row r="12" spans="1:40" s="2" customFormat="1" ht="26.4" x14ac:dyDescent="0.3">
      <c r="A12" s="26">
        <v>815</v>
      </c>
      <c r="B12" s="28" t="s">
        <v>54</v>
      </c>
      <c r="C12" s="17">
        <v>3</v>
      </c>
      <c r="D12" s="17">
        <v>3</v>
      </c>
      <c r="E12" s="18">
        <f t="shared" si="0"/>
        <v>100</v>
      </c>
      <c r="F12" s="18">
        <v>3</v>
      </c>
      <c r="G12" s="18">
        <f t="shared" si="1"/>
        <v>100</v>
      </c>
      <c r="H12" s="18">
        <f t="shared" si="2"/>
        <v>100</v>
      </c>
      <c r="I12" s="29" t="str">
        <f t="shared" si="3"/>
        <v>5</v>
      </c>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row>
    <row r="13" spans="1:40" s="2" customFormat="1" ht="26.4" x14ac:dyDescent="0.3">
      <c r="A13" s="26">
        <v>816</v>
      </c>
      <c r="B13" s="27" t="s">
        <v>35</v>
      </c>
      <c r="C13" s="17">
        <v>8</v>
      </c>
      <c r="D13" s="17">
        <v>8</v>
      </c>
      <c r="E13" s="18">
        <f t="shared" si="0"/>
        <v>100</v>
      </c>
      <c r="F13" s="18">
        <v>8</v>
      </c>
      <c r="G13" s="18">
        <f t="shared" si="1"/>
        <v>100</v>
      </c>
      <c r="H13" s="18">
        <f t="shared" si="2"/>
        <v>100</v>
      </c>
      <c r="I13" s="29" t="str">
        <f t="shared" si="3"/>
        <v>5</v>
      </c>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row>
    <row r="14" spans="1:40" s="2" customFormat="1" ht="26.4" x14ac:dyDescent="0.3">
      <c r="A14" s="26" t="s">
        <v>55</v>
      </c>
      <c r="B14" s="27" t="s">
        <v>56</v>
      </c>
      <c r="C14" s="17">
        <v>3</v>
      </c>
      <c r="D14" s="17">
        <v>3</v>
      </c>
      <c r="E14" s="18">
        <f t="shared" si="0"/>
        <v>100</v>
      </c>
      <c r="F14" s="18">
        <v>3</v>
      </c>
      <c r="G14" s="18">
        <f t="shared" si="1"/>
        <v>100</v>
      </c>
      <c r="H14" s="18">
        <f t="shared" si="2"/>
        <v>100</v>
      </c>
      <c r="I14" s="29" t="str">
        <f t="shared" si="3"/>
        <v>5</v>
      </c>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row>
    <row r="15" spans="1:40" s="2" customFormat="1" x14ac:dyDescent="0.3">
      <c r="A15" s="26">
        <v>820</v>
      </c>
      <c r="B15" s="28" t="s">
        <v>2</v>
      </c>
      <c r="C15" s="17">
        <v>3</v>
      </c>
      <c r="D15" s="17">
        <v>3</v>
      </c>
      <c r="E15" s="18">
        <f t="shared" si="0"/>
        <v>100</v>
      </c>
      <c r="F15" s="18">
        <v>3</v>
      </c>
      <c r="G15" s="18">
        <f t="shared" si="1"/>
        <v>100</v>
      </c>
      <c r="H15" s="18">
        <f t="shared" si="2"/>
        <v>100</v>
      </c>
      <c r="I15" s="29" t="str">
        <f t="shared" si="3"/>
        <v>5</v>
      </c>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row>
    <row r="16" spans="1:40" s="2" customFormat="1" ht="26.4" x14ac:dyDescent="0.3">
      <c r="A16" s="26">
        <v>821</v>
      </c>
      <c r="B16" s="27" t="s">
        <v>48</v>
      </c>
      <c r="C16" s="17">
        <v>3</v>
      </c>
      <c r="D16" s="17">
        <v>3</v>
      </c>
      <c r="E16" s="18">
        <f t="shared" si="0"/>
        <v>100</v>
      </c>
      <c r="F16" s="18">
        <v>3</v>
      </c>
      <c r="G16" s="18">
        <f t="shared" si="1"/>
        <v>100</v>
      </c>
      <c r="H16" s="18">
        <f t="shared" si="2"/>
        <v>100</v>
      </c>
      <c r="I16" s="29" t="str">
        <f t="shared" si="3"/>
        <v>5</v>
      </c>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row>
    <row r="17" spans="1:40" s="2" customFormat="1" x14ac:dyDescent="0.3">
      <c r="A17" s="26">
        <v>825</v>
      </c>
      <c r="B17" s="28" t="s">
        <v>53</v>
      </c>
      <c r="C17" s="17">
        <v>3</v>
      </c>
      <c r="D17" s="17">
        <v>3</v>
      </c>
      <c r="E17" s="18">
        <f t="shared" si="0"/>
        <v>100</v>
      </c>
      <c r="F17" s="18">
        <v>3</v>
      </c>
      <c r="G17" s="18">
        <f t="shared" si="1"/>
        <v>100</v>
      </c>
      <c r="H17" s="18">
        <f t="shared" si="2"/>
        <v>100</v>
      </c>
      <c r="I17" s="29" t="str">
        <f t="shared" si="3"/>
        <v>5</v>
      </c>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row>
    <row r="18" spans="1:40" s="2" customFormat="1" ht="26.4" x14ac:dyDescent="0.3">
      <c r="A18" s="26" t="s">
        <v>57</v>
      </c>
      <c r="B18" s="28" t="s">
        <v>58</v>
      </c>
      <c r="C18" s="17">
        <v>3</v>
      </c>
      <c r="D18" s="17">
        <v>3</v>
      </c>
      <c r="E18" s="18">
        <f t="shared" si="0"/>
        <v>100</v>
      </c>
      <c r="F18" s="18">
        <v>3</v>
      </c>
      <c r="G18" s="18">
        <f t="shared" si="1"/>
        <v>100</v>
      </c>
      <c r="H18" s="18">
        <f t="shared" si="2"/>
        <v>100</v>
      </c>
      <c r="I18" s="29" t="str">
        <f t="shared" si="3"/>
        <v>5</v>
      </c>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row>
    <row r="19" spans="1:40" s="2" customFormat="1" x14ac:dyDescent="0.3">
      <c r="A19" s="26">
        <v>830</v>
      </c>
      <c r="B19" s="28" t="s">
        <v>43</v>
      </c>
      <c r="C19" s="17">
        <v>3</v>
      </c>
      <c r="D19" s="17">
        <v>3</v>
      </c>
      <c r="E19" s="18">
        <f t="shared" si="0"/>
        <v>100</v>
      </c>
      <c r="F19" s="18">
        <v>3</v>
      </c>
      <c r="G19" s="18">
        <f t="shared" si="1"/>
        <v>100</v>
      </c>
      <c r="H19" s="18">
        <f t="shared" si="2"/>
        <v>100</v>
      </c>
      <c r="I19" s="29" t="str">
        <f t="shared" si="3"/>
        <v>5</v>
      </c>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row>
    <row r="20" spans="1:40" s="2" customFormat="1" ht="26.4" x14ac:dyDescent="0.3">
      <c r="A20" s="26">
        <v>832</v>
      </c>
      <c r="B20" s="28" t="s">
        <v>50</v>
      </c>
      <c r="C20" s="17">
        <v>4</v>
      </c>
      <c r="D20" s="17">
        <v>4</v>
      </c>
      <c r="E20" s="18">
        <f t="shared" si="0"/>
        <v>100</v>
      </c>
      <c r="F20" s="18">
        <v>4</v>
      </c>
      <c r="G20" s="18">
        <f t="shared" si="1"/>
        <v>100</v>
      </c>
      <c r="H20" s="18">
        <f t="shared" si="2"/>
        <v>100</v>
      </c>
      <c r="I20" s="29" t="str">
        <f t="shared" si="3"/>
        <v>5</v>
      </c>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row>
    <row r="21" spans="1:40" s="66" customFormat="1" ht="26.4" x14ac:dyDescent="0.3">
      <c r="A21" s="26" t="s">
        <v>36</v>
      </c>
      <c r="B21" s="28" t="s">
        <v>51</v>
      </c>
      <c r="C21" s="64">
        <v>3</v>
      </c>
      <c r="D21" s="64">
        <v>0</v>
      </c>
      <c r="E21" s="64">
        <f t="shared" si="0"/>
        <v>0</v>
      </c>
      <c r="F21" s="64">
        <v>0</v>
      </c>
      <c r="G21" s="64">
        <f t="shared" si="1"/>
        <v>0</v>
      </c>
      <c r="H21" s="64">
        <f t="shared" si="2"/>
        <v>0</v>
      </c>
      <c r="I21" s="67" t="str">
        <f t="shared" si="3"/>
        <v>0</v>
      </c>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row>
    <row r="22" spans="1:40" s="2" customFormat="1" x14ac:dyDescent="0.3">
      <c r="A22" s="26">
        <v>834</v>
      </c>
      <c r="B22" s="28" t="s">
        <v>3</v>
      </c>
      <c r="C22" s="17">
        <v>3</v>
      </c>
      <c r="D22" s="17">
        <v>0</v>
      </c>
      <c r="E22" s="18">
        <f t="shared" si="0"/>
        <v>0</v>
      </c>
      <c r="F22" s="18">
        <v>0</v>
      </c>
      <c r="G22" s="18">
        <f t="shared" si="1"/>
        <v>0</v>
      </c>
      <c r="H22" s="18">
        <f t="shared" si="2"/>
        <v>0</v>
      </c>
      <c r="I22" s="29" t="str">
        <f t="shared" si="3"/>
        <v>0</v>
      </c>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row>
    <row r="23" spans="1:40" s="2" customFormat="1" ht="26.4" x14ac:dyDescent="0.3">
      <c r="A23" s="26">
        <v>835</v>
      </c>
      <c r="B23" s="27" t="s">
        <v>37</v>
      </c>
      <c r="C23" s="17">
        <v>3</v>
      </c>
      <c r="D23" s="17">
        <v>3</v>
      </c>
      <c r="E23" s="18">
        <f t="shared" si="0"/>
        <v>100</v>
      </c>
      <c r="F23" s="18">
        <v>3</v>
      </c>
      <c r="G23" s="18">
        <f t="shared" si="1"/>
        <v>100</v>
      </c>
      <c r="H23" s="18">
        <f t="shared" si="2"/>
        <v>100</v>
      </c>
      <c r="I23" s="29" t="str">
        <f t="shared" si="3"/>
        <v>5</v>
      </c>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row>
    <row r="24" spans="1:40" s="2" customFormat="1" ht="26.4" x14ac:dyDescent="0.3">
      <c r="A24" s="26" t="s">
        <v>47</v>
      </c>
      <c r="B24" s="27" t="s">
        <v>59</v>
      </c>
      <c r="C24" s="17">
        <v>3</v>
      </c>
      <c r="D24" s="17">
        <v>0</v>
      </c>
      <c r="E24" s="18">
        <f t="shared" si="0"/>
        <v>0</v>
      </c>
      <c r="F24" s="18">
        <v>0</v>
      </c>
      <c r="G24" s="18">
        <f t="shared" si="1"/>
        <v>0</v>
      </c>
      <c r="H24" s="18">
        <f t="shared" si="2"/>
        <v>0</v>
      </c>
      <c r="I24" s="29" t="str">
        <f t="shared" si="3"/>
        <v>0</v>
      </c>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row>
    <row r="25" spans="1:40" s="2" customFormat="1" x14ac:dyDescent="0.3">
      <c r="A25" s="26">
        <v>840</v>
      </c>
      <c r="B25" s="28" t="s">
        <v>5</v>
      </c>
      <c r="C25" s="17">
        <v>3</v>
      </c>
      <c r="D25" s="17">
        <v>3</v>
      </c>
      <c r="E25" s="18">
        <f t="shared" si="0"/>
        <v>100</v>
      </c>
      <c r="F25" s="18">
        <v>3</v>
      </c>
      <c r="G25" s="18">
        <f t="shared" si="1"/>
        <v>100</v>
      </c>
      <c r="H25" s="18">
        <f t="shared" si="2"/>
        <v>100</v>
      </c>
      <c r="I25" s="29" t="str">
        <f t="shared" si="3"/>
        <v>5</v>
      </c>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row>
    <row r="26" spans="1:40" s="2" customFormat="1" ht="26.4" x14ac:dyDescent="0.3">
      <c r="A26" s="26">
        <v>843</v>
      </c>
      <c r="B26" s="27" t="s">
        <v>44</v>
      </c>
      <c r="C26" s="17">
        <v>3</v>
      </c>
      <c r="D26" s="17">
        <v>3</v>
      </c>
      <c r="E26" s="18">
        <f t="shared" si="0"/>
        <v>100</v>
      </c>
      <c r="F26" s="18">
        <v>3</v>
      </c>
      <c r="G26" s="18">
        <f t="shared" si="1"/>
        <v>100</v>
      </c>
      <c r="H26" s="18">
        <f t="shared" si="2"/>
        <v>100</v>
      </c>
      <c r="I26" s="29" t="str">
        <f t="shared" si="3"/>
        <v>5</v>
      </c>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row>
    <row r="27" spans="1:40" s="2" customFormat="1" ht="26.4" x14ac:dyDescent="0.3">
      <c r="A27" s="26" t="s">
        <v>38</v>
      </c>
      <c r="B27" s="27" t="s">
        <v>45</v>
      </c>
      <c r="C27" s="17">
        <v>3</v>
      </c>
      <c r="D27" s="17">
        <v>0</v>
      </c>
      <c r="E27" s="18">
        <f t="shared" si="0"/>
        <v>0</v>
      </c>
      <c r="F27" s="18">
        <v>0</v>
      </c>
      <c r="G27" s="18">
        <f t="shared" si="1"/>
        <v>0</v>
      </c>
      <c r="H27" s="18">
        <f t="shared" si="2"/>
        <v>0</v>
      </c>
      <c r="I27" s="29" t="str">
        <f t="shared" si="3"/>
        <v>0</v>
      </c>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row>
    <row r="28" spans="1:40" s="2" customFormat="1" ht="26.4" x14ac:dyDescent="0.3">
      <c r="A28" s="26">
        <v>846</v>
      </c>
      <c r="B28" s="28" t="s">
        <v>66</v>
      </c>
      <c r="C28" s="21">
        <v>3</v>
      </c>
      <c r="D28" s="17">
        <v>0</v>
      </c>
      <c r="E28" s="18">
        <f t="shared" si="0"/>
        <v>0</v>
      </c>
      <c r="F28" s="18">
        <v>0</v>
      </c>
      <c r="G28" s="18">
        <f t="shared" si="1"/>
        <v>0</v>
      </c>
      <c r="H28" s="18">
        <f t="shared" si="2"/>
        <v>0</v>
      </c>
      <c r="I28" s="29" t="str">
        <f t="shared" si="3"/>
        <v>0</v>
      </c>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row>
    <row r="29" spans="1:40" s="2" customFormat="1" ht="26.4" x14ac:dyDescent="0.3">
      <c r="A29" s="26" t="s">
        <v>67</v>
      </c>
      <c r="B29" s="28" t="s">
        <v>68</v>
      </c>
      <c r="C29" s="17">
        <v>3</v>
      </c>
      <c r="D29" s="17">
        <v>0</v>
      </c>
      <c r="E29" s="18">
        <f t="shared" si="0"/>
        <v>0</v>
      </c>
      <c r="F29" s="18">
        <v>0</v>
      </c>
      <c r="G29" s="18">
        <f t="shared" si="1"/>
        <v>0</v>
      </c>
      <c r="H29" s="18">
        <f t="shared" si="2"/>
        <v>0</v>
      </c>
      <c r="I29" s="29" t="str">
        <f t="shared" si="3"/>
        <v>0</v>
      </c>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row>
    <row r="30" spans="1:40" s="2" customFormat="1" x14ac:dyDescent="0.3">
      <c r="A30" s="26">
        <v>855</v>
      </c>
      <c r="B30" s="28" t="s">
        <v>4</v>
      </c>
      <c r="C30" s="17">
        <v>3</v>
      </c>
      <c r="D30" s="17">
        <v>3</v>
      </c>
      <c r="E30" s="18">
        <f t="shared" si="0"/>
        <v>100</v>
      </c>
      <c r="F30" s="18">
        <v>3</v>
      </c>
      <c r="G30" s="18">
        <f t="shared" si="1"/>
        <v>100</v>
      </c>
      <c r="H30" s="18">
        <f t="shared" si="2"/>
        <v>100</v>
      </c>
      <c r="I30" s="29" t="str">
        <f t="shared" si="3"/>
        <v>5</v>
      </c>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row>
    <row r="31" spans="1:40" s="2" customFormat="1" x14ac:dyDescent="0.3">
      <c r="A31" s="26">
        <v>856</v>
      </c>
      <c r="B31" s="28" t="s">
        <v>9</v>
      </c>
      <c r="C31" s="17">
        <v>3</v>
      </c>
      <c r="D31" s="17">
        <v>3</v>
      </c>
      <c r="E31" s="18">
        <f t="shared" si="0"/>
        <v>100</v>
      </c>
      <c r="F31" s="18">
        <v>3</v>
      </c>
      <c r="G31" s="18">
        <f t="shared" si="1"/>
        <v>100</v>
      </c>
      <c r="H31" s="18">
        <f t="shared" si="2"/>
        <v>100</v>
      </c>
      <c r="I31" s="29" t="str">
        <f t="shared" si="3"/>
        <v>5</v>
      </c>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row>
    <row r="32" spans="1:40" s="27" customFormat="1" ht="26.4" x14ac:dyDescent="0.3">
      <c r="A32" s="26" t="s">
        <v>69</v>
      </c>
      <c r="B32" s="27" t="s">
        <v>70</v>
      </c>
      <c r="C32" s="64">
        <v>3</v>
      </c>
      <c r="D32" s="64">
        <v>0</v>
      </c>
      <c r="E32" s="64">
        <f t="shared" si="0"/>
        <v>0</v>
      </c>
      <c r="F32" s="64">
        <v>0</v>
      </c>
      <c r="G32" s="64">
        <f t="shared" si="1"/>
        <v>0</v>
      </c>
      <c r="H32" s="64">
        <f t="shared" si="2"/>
        <v>0</v>
      </c>
      <c r="I32" s="67" t="str">
        <f t="shared" si="3"/>
        <v>0</v>
      </c>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row>
    <row r="33" spans="1:40" s="2" customFormat="1" ht="25.5" customHeight="1" x14ac:dyDescent="0.3">
      <c r="A33" s="26">
        <v>861</v>
      </c>
      <c r="B33" s="28" t="s">
        <v>71</v>
      </c>
      <c r="C33" s="17">
        <v>3</v>
      </c>
      <c r="D33" s="17">
        <v>0</v>
      </c>
      <c r="E33" s="18">
        <f t="shared" si="0"/>
        <v>0</v>
      </c>
      <c r="F33" s="18">
        <v>0</v>
      </c>
      <c r="G33" s="18">
        <f t="shared" si="1"/>
        <v>0</v>
      </c>
      <c r="H33" s="18">
        <f t="shared" si="2"/>
        <v>0</v>
      </c>
      <c r="I33" s="29" t="str">
        <f t="shared" si="3"/>
        <v>0</v>
      </c>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row>
    <row r="34" spans="1:40" s="2" customFormat="1" ht="25.5" customHeight="1" x14ac:dyDescent="0.3">
      <c r="A34" s="26" t="s">
        <v>61</v>
      </c>
      <c r="B34" s="28" t="s">
        <v>60</v>
      </c>
      <c r="C34" s="17">
        <v>3</v>
      </c>
      <c r="D34" s="17">
        <v>3</v>
      </c>
      <c r="E34" s="18">
        <f t="shared" si="0"/>
        <v>100</v>
      </c>
      <c r="F34" s="18">
        <v>3</v>
      </c>
      <c r="G34" s="18">
        <f t="shared" si="1"/>
        <v>100</v>
      </c>
      <c r="H34" s="18">
        <f t="shared" si="2"/>
        <v>100</v>
      </c>
      <c r="I34" s="29" t="str">
        <f t="shared" si="3"/>
        <v>5</v>
      </c>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row>
    <row r="35" spans="1:40" s="2" customFormat="1" ht="25.5" customHeight="1" x14ac:dyDescent="0.3">
      <c r="A35" s="26">
        <v>875</v>
      </c>
      <c r="B35" s="28" t="s">
        <v>6</v>
      </c>
      <c r="C35" s="17">
        <v>3</v>
      </c>
      <c r="D35" s="17">
        <v>0</v>
      </c>
      <c r="E35" s="18">
        <f t="shared" si="0"/>
        <v>0</v>
      </c>
      <c r="F35" s="18">
        <v>0</v>
      </c>
      <c r="G35" s="18">
        <f t="shared" si="1"/>
        <v>0</v>
      </c>
      <c r="H35" s="18">
        <f t="shared" si="2"/>
        <v>0</v>
      </c>
      <c r="I35" s="29" t="str">
        <f t="shared" si="3"/>
        <v>0</v>
      </c>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row>
    <row r="36" spans="1:40" s="2" customFormat="1" ht="25.5" customHeight="1" x14ac:dyDescent="0.3">
      <c r="A36" s="26">
        <v>880</v>
      </c>
      <c r="B36" s="27" t="s">
        <v>49</v>
      </c>
      <c r="C36" s="17">
        <v>3</v>
      </c>
      <c r="D36" s="17">
        <v>0</v>
      </c>
      <c r="E36" s="18">
        <f t="shared" si="0"/>
        <v>0</v>
      </c>
      <c r="F36" s="18">
        <v>0</v>
      </c>
      <c r="G36" s="18">
        <f t="shared" si="1"/>
        <v>0</v>
      </c>
      <c r="H36" s="18">
        <f t="shared" si="2"/>
        <v>0</v>
      </c>
      <c r="I36" s="29" t="str">
        <f t="shared" si="3"/>
        <v>0</v>
      </c>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row>
    <row r="37" spans="1:40" ht="26.4" x14ac:dyDescent="0.25">
      <c r="A37" s="26">
        <v>886</v>
      </c>
      <c r="B37" s="27" t="s">
        <v>46</v>
      </c>
      <c r="C37" s="17">
        <v>3</v>
      </c>
      <c r="D37" s="17">
        <v>1</v>
      </c>
      <c r="E37" s="18">
        <f t="shared" si="0"/>
        <v>33.333333333333329</v>
      </c>
      <c r="F37" s="18">
        <v>1</v>
      </c>
      <c r="G37" s="18">
        <f>IF(C37=0,"х",F37/C37*100)</f>
        <v>33.333333333333329</v>
      </c>
      <c r="H37" s="18">
        <f>IF(C37=0,"х",((E37*0.3)+(G37*0.7)))</f>
        <v>33.333333333333329</v>
      </c>
      <c r="I37" s="29" t="str">
        <f t="shared" si="3"/>
        <v>0</v>
      </c>
      <c r="W37" s="63"/>
      <c r="X37" s="63"/>
      <c r="Y37" s="63"/>
      <c r="Z37" s="63"/>
      <c r="AA37" s="63"/>
      <c r="AB37" s="63"/>
      <c r="AC37" s="63"/>
      <c r="AD37" s="63"/>
      <c r="AE37" s="63"/>
      <c r="AF37" s="63"/>
      <c r="AG37" s="63"/>
      <c r="AH37" s="63"/>
      <c r="AI37" s="63"/>
      <c r="AJ37" s="63"/>
      <c r="AK37" s="63"/>
      <c r="AL37" s="63"/>
      <c r="AM37" s="63"/>
      <c r="AN37" s="63"/>
    </row>
    <row r="38" spans="1:40" ht="26.4" x14ac:dyDescent="0.25">
      <c r="A38" s="26">
        <v>892</v>
      </c>
      <c r="B38" s="27" t="s">
        <v>39</v>
      </c>
      <c r="C38" s="17">
        <v>3</v>
      </c>
      <c r="D38" s="17">
        <v>1</v>
      </c>
      <c r="E38" s="18">
        <f t="shared" si="0"/>
        <v>33.333333333333329</v>
      </c>
      <c r="F38" s="18">
        <v>0</v>
      </c>
      <c r="G38" s="18">
        <f t="shared" si="1"/>
        <v>0</v>
      </c>
      <c r="H38" s="18">
        <f t="shared" si="2"/>
        <v>9.9999999999999982</v>
      </c>
      <c r="I38" s="29" t="str">
        <f t="shared" si="3"/>
        <v>0</v>
      </c>
      <c r="W38" s="63"/>
      <c r="X38" s="63"/>
      <c r="Y38" s="63"/>
      <c r="Z38" s="63"/>
      <c r="AA38" s="63"/>
      <c r="AB38" s="63"/>
      <c r="AC38" s="63"/>
      <c r="AD38" s="63"/>
      <c r="AE38" s="63"/>
      <c r="AF38" s="63"/>
      <c r="AG38" s="63"/>
      <c r="AH38" s="63"/>
      <c r="AI38" s="63"/>
      <c r="AJ38" s="63"/>
      <c r="AK38" s="63"/>
      <c r="AL38" s="63"/>
      <c r="AM38" s="63"/>
      <c r="AN38" s="63"/>
    </row>
    <row r="39" spans="1:40" x14ac:dyDescent="0.25">
      <c r="W39" s="63"/>
      <c r="X39" s="63"/>
      <c r="Y39" s="63"/>
      <c r="Z39" s="63"/>
      <c r="AA39" s="63"/>
      <c r="AB39" s="63"/>
      <c r="AC39" s="63"/>
      <c r="AD39" s="63"/>
      <c r="AE39" s="63"/>
      <c r="AF39" s="63"/>
      <c r="AG39" s="63"/>
      <c r="AH39" s="63"/>
      <c r="AI39" s="63"/>
      <c r="AJ39" s="63"/>
      <c r="AK39" s="63"/>
      <c r="AL39" s="63"/>
      <c r="AM39" s="63"/>
      <c r="AN39" s="63"/>
    </row>
    <row r="40" spans="1:40" x14ac:dyDescent="0.25">
      <c r="W40" s="63"/>
      <c r="X40" s="63"/>
      <c r="Y40" s="63"/>
      <c r="Z40" s="63"/>
      <c r="AA40" s="63"/>
      <c r="AB40" s="63"/>
      <c r="AC40" s="63"/>
      <c r="AD40" s="63"/>
      <c r="AE40" s="63"/>
      <c r="AF40" s="63"/>
      <c r="AG40" s="63"/>
      <c r="AH40" s="63"/>
      <c r="AI40" s="63"/>
      <c r="AJ40" s="63"/>
      <c r="AK40" s="63"/>
      <c r="AL40" s="63"/>
      <c r="AM40" s="63"/>
      <c r="AN40" s="63"/>
    </row>
    <row r="41" spans="1:40" x14ac:dyDescent="0.25">
      <c r="W41" s="63"/>
      <c r="X41" s="63"/>
      <c r="Y41" s="63"/>
      <c r="Z41" s="63"/>
      <c r="AA41" s="63"/>
      <c r="AB41" s="63"/>
      <c r="AC41" s="63"/>
      <c r="AD41" s="63"/>
      <c r="AE41" s="63"/>
      <c r="AF41" s="63"/>
      <c r="AG41" s="63"/>
      <c r="AH41" s="63"/>
      <c r="AI41" s="63"/>
      <c r="AJ41" s="63"/>
      <c r="AK41" s="63"/>
      <c r="AL41" s="63"/>
      <c r="AM41" s="63"/>
      <c r="AN41" s="63"/>
    </row>
    <row r="42" spans="1:40" x14ac:dyDescent="0.25">
      <c r="B42" s="8"/>
      <c r="C42" s="9"/>
      <c r="D42" s="9"/>
      <c r="W42" s="63"/>
      <c r="X42" s="63"/>
      <c r="Y42" s="63"/>
      <c r="Z42" s="63"/>
      <c r="AA42" s="63"/>
      <c r="AB42" s="63"/>
      <c r="AC42" s="63"/>
      <c r="AD42" s="63"/>
      <c r="AE42" s="63"/>
      <c r="AF42" s="63"/>
      <c r="AG42" s="63"/>
      <c r="AH42" s="63"/>
      <c r="AI42" s="63"/>
      <c r="AJ42" s="63"/>
      <c r="AK42" s="63"/>
      <c r="AL42" s="63"/>
      <c r="AM42" s="63"/>
      <c r="AN42" s="63"/>
    </row>
    <row r="43" spans="1:40" x14ac:dyDescent="0.25">
      <c r="B43" s="8"/>
      <c r="C43" s="9"/>
      <c r="D43" s="9"/>
      <c r="W43" s="63"/>
      <c r="X43" s="63"/>
      <c r="Y43" s="63"/>
      <c r="Z43" s="63"/>
      <c r="AA43" s="63"/>
      <c r="AB43" s="63"/>
      <c r="AC43" s="63"/>
      <c r="AD43" s="63"/>
      <c r="AE43" s="63"/>
      <c r="AF43" s="63"/>
      <c r="AG43" s="63"/>
      <c r="AH43" s="63"/>
      <c r="AI43" s="63"/>
      <c r="AJ43" s="63"/>
      <c r="AK43" s="63"/>
      <c r="AL43" s="63"/>
      <c r="AM43" s="63"/>
      <c r="AN43" s="63"/>
    </row>
    <row r="44" spans="1:40" x14ac:dyDescent="0.25">
      <c r="B44" s="8"/>
      <c r="C44" s="9"/>
      <c r="D44" s="9"/>
      <c r="W44" s="63"/>
      <c r="X44" s="63"/>
      <c r="Y44" s="63"/>
      <c r="Z44" s="63"/>
      <c r="AA44" s="63"/>
      <c r="AB44" s="63"/>
      <c r="AC44" s="63"/>
      <c r="AD44" s="63"/>
      <c r="AE44" s="63"/>
      <c r="AF44" s="63"/>
      <c r="AG44" s="63"/>
      <c r="AH44" s="63"/>
      <c r="AI44" s="63"/>
      <c r="AJ44" s="63"/>
      <c r="AK44" s="63"/>
      <c r="AL44" s="63"/>
      <c r="AM44" s="63"/>
      <c r="AN44" s="63"/>
    </row>
    <row r="45" spans="1:40" x14ac:dyDescent="0.25">
      <c r="B45" s="8"/>
      <c r="C45" s="9"/>
      <c r="D45" s="9"/>
      <c r="W45" s="63"/>
      <c r="X45" s="63"/>
      <c r="Y45" s="63"/>
      <c r="Z45" s="63"/>
      <c r="AA45" s="63"/>
      <c r="AB45" s="63"/>
      <c r="AC45" s="63"/>
      <c r="AD45" s="63"/>
      <c r="AE45" s="63"/>
      <c r="AF45" s="63"/>
      <c r="AG45" s="63"/>
      <c r="AH45" s="63"/>
      <c r="AI45" s="63"/>
      <c r="AJ45" s="63"/>
      <c r="AK45" s="63"/>
      <c r="AL45" s="63"/>
      <c r="AM45" s="63"/>
      <c r="AN45" s="63"/>
    </row>
    <row r="46" spans="1:40" x14ac:dyDescent="0.25">
      <c r="B46" s="8"/>
      <c r="C46" s="9"/>
      <c r="D46" s="9"/>
      <c r="W46" s="63"/>
      <c r="X46" s="63"/>
      <c r="Y46" s="63"/>
      <c r="Z46" s="63"/>
      <c r="AA46" s="63"/>
      <c r="AB46" s="63"/>
      <c r="AC46" s="63"/>
      <c r="AD46" s="63"/>
      <c r="AE46" s="63"/>
      <c r="AF46" s="63"/>
      <c r="AG46" s="63"/>
      <c r="AH46" s="63"/>
      <c r="AI46" s="63"/>
      <c r="AJ46" s="63"/>
      <c r="AK46" s="63"/>
      <c r="AL46" s="63"/>
      <c r="AM46" s="63"/>
      <c r="AN46" s="63"/>
    </row>
    <row r="47" spans="1:40" x14ac:dyDescent="0.25">
      <c r="B47" s="8"/>
      <c r="C47" s="9"/>
      <c r="D47" s="9"/>
      <c r="W47" s="63"/>
      <c r="X47" s="63"/>
      <c r="Y47" s="63"/>
      <c r="Z47" s="63"/>
      <c r="AA47" s="63"/>
      <c r="AB47" s="63"/>
      <c r="AC47" s="63"/>
      <c r="AD47" s="63"/>
      <c r="AE47" s="63"/>
      <c r="AF47" s="63"/>
      <c r="AG47" s="63"/>
      <c r="AH47" s="63"/>
      <c r="AI47" s="63"/>
      <c r="AJ47" s="63"/>
      <c r="AK47" s="63"/>
      <c r="AL47" s="63"/>
      <c r="AM47" s="63"/>
      <c r="AN47" s="63"/>
    </row>
    <row r="48" spans="1:40" x14ac:dyDescent="0.25">
      <c r="B48" s="8"/>
      <c r="C48" s="9"/>
      <c r="D48" s="9"/>
      <c r="W48" s="63"/>
      <c r="X48" s="63"/>
      <c r="Y48" s="63"/>
      <c r="Z48" s="63"/>
      <c r="AA48" s="63"/>
      <c r="AB48" s="63"/>
      <c r="AC48" s="63"/>
      <c r="AD48" s="63"/>
      <c r="AE48" s="63"/>
      <c r="AF48" s="63"/>
      <c r="AG48" s="63"/>
      <c r="AH48" s="63"/>
      <c r="AI48" s="63"/>
      <c r="AJ48" s="63"/>
      <c r="AK48" s="63"/>
      <c r="AL48" s="63"/>
      <c r="AM48" s="63"/>
      <c r="AN48" s="63"/>
    </row>
    <row r="49" spans="2:40" x14ac:dyDescent="0.25">
      <c r="B49" s="8"/>
      <c r="C49" s="9"/>
      <c r="D49" s="9"/>
      <c r="W49" s="63"/>
      <c r="X49" s="63"/>
      <c r="Y49" s="63"/>
      <c r="Z49" s="63"/>
      <c r="AA49" s="63"/>
      <c r="AB49" s="63"/>
      <c r="AC49" s="63"/>
      <c r="AD49" s="63"/>
      <c r="AE49" s="63"/>
      <c r="AF49" s="63"/>
      <c r="AG49" s="63"/>
      <c r="AH49" s="63"/>
      <c r="AI49" s="63"/>
      <c r="AJ49" s="63"/>
      <c r="AK49" s="63"/>
      <c r="AL49" s="63"/>
      <c r="AM49" s="63"/>
      <c r="AN49" s="63"/>
    </row>
    <row r="50" spans="2:40" x14ac:dyDescent="0.25">
      <c r="B50" s="8"/>
      <c r="C50" s="9"/>
      <c r="D50" s="9"/>
      <c r="W50" s="63"/>
      <c r="X50" s="63"/>
      <c r="Y50" s="63"/>
      <c r="Z50" s="63"/>
      <c r="AA50" s="63"/>
      <c r="AB50" s="63"/>
      <c r="AC50" s="63"/>
      <c r="AD50" s="63"/>
      <c r="AE50" s="63"/>
      <c r="AF50" s="63"/>
      <c r="AG50" s="63"/>
      <c r="AH50" s="63"/>
      <c r="AI50" s="63"/>
      <c r="AJ50" s="63"/>
      <c r="AK50" s="63"/>
      <c r="AL50" s="63"/>
      <c r="AM50" s="63"/>
      <c r="AN50" s="63"/>
    </row>
    <row r="51" spans="2:40" x14ac:dyDescent="0.25">
      <c r="B51" s="8"/>
      <c r="C51" s="9"/>
      <c r="D51" s="9"/>
      <c r="W51" s="63"/>
      <c r="X51" s="63"/>
      <c r="Y51" s="63"/>
      <c r="Z51" s="63"/>
      <c r="AA51" s="63"/>
      <c r="AB51" s="63"/>
      <c r="AC51" s="63"/>
      <c r="AD51" s="63"/>
      <c r="AE51" s="63"/>
      <c r="AF51" s="63"/>
      <c r="AG51" s="63"/>
      <c r="AH51" s="63"/>
      <c r="AI51" s="63"/>
      <c r="AJ51" s="63"/>
      <c r="AK51" s="63"/>
      <c r="AL51" s="63"/>
      <c r="AM51" s="63"/>
      <c r="AN51" s="63"/>
    </row>
    <row r="52" spans="2:40" x14ac:dyDescent="0.25">
      <c r="B52" s="8"/>
      <c r="C52" s="9"/>
      <c r="D52" s="9"/>
      <c r="W52" s="63"/>
      <c r="X52" s="63"/>
      <c r="Y52" s="63"/>
      <c r="Z52" s="63"/>
      <c r="AA52" s="63"/>
      <c r="AB52" s="63"/>
      <c r="AC52" s="63"/>
      <c r="AD52" s="63"/>
      <c r="AE52" s="63"/>
      <c r="AF52" s="63"/>
      <c r="AG52" s="63"/>
      <c r="AH52" s="63"/>
      <c r="AI52" s="63"/>
      <c r="AJ52" s="63"/>
      <c r="AK52" s="63"/>
      <c r="AL52" s="63"/>
      <c r="AM52" s="63"/>
      <c r="AN52" s="63"/>
    </row>
    <row r="53" spans="2:40" x14ac:dyDescent="0.25">
      <c r="B53" s="8"/>
      <c r="C53" s="9"/>
      <c r="D53" s="9"/>
      <c r="W53" s="63"/>
      <c r="X53" s="63"/>
      <c r="Y53" s="63"/>
      <c r="Z53" s="63"/>
      <c r="AA53" s="63"/>
      <c r="AB53" s="63"/>
      <c r="AC53" s="63"/>
      <c r="AD53" s="63"/>
      <c r="AE53" s="63"/>
      <c r="AF53" s="63"/>
      <c r="AG53" s="63"/>
      <c r="AH53" s="63"/>
      <c r="AI53" s="63"/>
      <c r="AJ53" s="63"/>
      <c r="AK53" s="63"/>
      <c r="AL53" s="63"/>
      <c r="AM53" s="63"/>
      <c r="AN53" s="63"/>
    </row>
    <row r="54" spans="2:40" x14ac:dyDescent="0.25">
      <c r="B54" s="8"/>
      <c r="C54" s="9"/>
      <c r="D54" s="9"/>
      <c r="W54" s="63"/>
      <c r="X54" s="63"/>
      <c r="Y54" s="63"/>
      <c r="Z54" s="63"/>
      <c r="AA54" s="63"/>
      <c r="AB54" s="63"/>
      <c r="AC54" s="63"/>
      <c r="AD54" s="63"/>
      <c r="AE54" s="63"/>
      <c r="AF54" s="63"/>
      <c r="AG54" s="63"/>
      <c r="AH54" s="63"/>
      <c r="AI54" s="63"/>
      <c r="AJ54" s="63"/>
      <c r="AK54" s="63"/>
      <c r="AL54" s="63"/>
      <c r="AM54" s="63"/>
      <c r="AN54" s="63"/>
    </row>
    <row r="55" spans="2:40" x14ac:dyDescent="0.25">
      <c r="B55" s="8"/>
      <c r="C55" s="9"/>
      <c r="D55" s="9"/>
      <c r="W55" s="63"/>
      <c r="X55" s="63"/>
      <c r="Y55" s="63"/>
      <c r="Z55" s="63"/>
      <c r="AA55" s="63"/>
      <c r="AB55" s="63"/>
      <c r="AC55" s="63"/>
      <c r="AD55" s="63"/>
      <c r="AE55" s="63"/>
      <c r="AF55" s="63"/>
      <c r="AG55" s="63"/>
      <c r="AH55" s="63"/>
      <c r="AI55" s="63"/>
      <c r="AJ55" s="63"/>
      <c r="AK55" s="63"/>
      <c r="AL55" s="63"/>
      <c r="AM55" s="63"/>
      <c r="AN55" s="63"/>
    </row>
    <row r="56" spans="2:40" x14ac:dyDescent="0.25">
      <c r="B56" s="8"/>
      <c r="C56" s="9"/>
      <c r="D56" s="9"/>
      <c r="W56" s="63"/>
      <c r="X56" s="63"/>
      <c r="Y56" s="63"/>
      <c r="Z56" s="63"/>
      <c r="AA56" s="63"/>
      <c r="AB56" s="63"/>
      <c r="AC56" s="63"/>
      <c r="AD56" s="63"/>
      <c r="AE56" s="63"/>
      <c r="AF56" s="63"/>
      <c r="AG56" s="63"/>
      <c r="AH56" s="63"/>
      <c r="AI56" s="63"/>
      <c r="AJ56" s="63"/>
      <c r="AK56" s="63"/>
      <c r="AL56" s="63"/>
      <c r="AM56" s="63"/>
      <c r="AN56" s="63"/>
    </row>
    <row r="57" spans="2:40" x14ac:dyDescent="0.25">
      <c r="B57" s="8"/>
      <c r="C57" s="9"/>
      <c r="D57" s="9"/>
      <c r="W57" s="63"/>
      <c r="X57" s="63"/>
      <c r="Y57" s="63"/>
      <c r="Z57" s="63"/>
      <c r="AA57" s="63"/>
      <c r="AB57" s="63"/>
      <c r="AC57" s="63"/>
      <c r="AD57" s="63"/>
      <c r="AE57" s="63"/>
      <c r="AF57" s="63"/>
      <c r="AG57" s="63"/>
      <c r="AH57" s="63"/>
      <c r="AI57" s="63"/>
      <c r="AJ57" s="63"/>
      <c r="AK57" s="63"/>
      <c r="AL57" s="63"/>
      <c r="AM57" s="63"/>
      <c r="AN57" s="63"/>
    </row>
    <row r="58" spans="2:40" x14ac:dyDescent="0.25">
      <c r="B58" s="8"/>
      <c r="C58" s="9"/>
      <c r="D58" s="9"/>
      <c r="W58" s="63"/>
      <c r="X58" s="63"/>
      <c r="Y58" s="63"/>
      <c r="Z58" s="63"/>
      <c r="AA58" s="63"/>
      <c r="AB58" s="63"/>
      <c r="AC58" s="63"/>
      <c r="AD58" s="63"/>
      <c r="AE58" s="63"/>
      <c r="AF58" s="63"/>
      <c r="AG58" s="63"/>
      <c r="AH58" s="63"/>
      <c r="AI58" s="63"/>
      <c r="AJ58" s="63"/>
      <c r="AK58" s="63"/>
      <c r="AL58" s="63"/>
      <c r="AM58" s="63"/>
      <c r="AN58" s="63"/>
    </row>
    <row r="59" spans="2:40" x14ac:dyDescent="0.25">
      <c r="B59" s="8"/>
      <c r="C59" s="9"/>
      <c r="D59" s="9"/>
      <c r="W59" s="63"/>
      <c r="X59" s="63"/>
      <c r="Y59" s="63"/>
      <c r="Z59" s="63"/>
      <c r="AA59" s="63"/>
      <c r="AB59" s="63"/>
      <c r="AC59" s="63"/>
      <c r="AD59" s="63"/>
      <c r="AE59" s="63"/>
      <c r="AF59" s="63"/>
      <c r="AG59" s="63"/>
      <c r="AH59" s="63"/>
      <c r="AI59" s="63"/>
      <c r="AJ59" s="63"/>
      <c r="AK59" s="63"/>
      <c r="AL59" s="63"/>
      <c r="AM59" s="63"/>
      <c r="AN59" s="63"/>
    </row>
    <row r="60" spans="2:40" x14ac:dyDescent="0.25">
      <c r="B60" s="8"/>
      <c r="C60" s="9"/>
      <c r="D60" s="9"/>
      <c r="W60" s="63"/>
      <c r="X60" s="63"/>
      <c r="Y60" s="63"/>
      <c r="Z60" s="63"/>
      <c r="AA60" s="63"/>
      <c r="AB60" s="63"/>
      <c r="AC60" s="63"/>
      <c r="AD60" s="63"/>
      <c r="AE60" s="63"/>
      <c r="AF60" s="63"/>
      <c r="AG60" s="63"/>
      <c r="AH60" s="63"/>
      <c r="AI60" s="63"/>
      <c r="AJ60" s="63"/>
      <c r="AK60" s="63"/>
      <c r="AL60" s="63"/>
      <c r="AM60" s="63"/>
      <c r="AN60" s="63"/>
    </row>
    <row r="61" spans="2:40" x14ac:dyDescent="0.25">
      <c r="B61" s="8"/>
      <c r="C61" s="9"/>
      <c r="D61" s="9"/>
      <c r="W61" s="63"/>
      <c r="X61" s="63"/>
      <c r="Y61" s="63"/>
      <c r="Z61" s="63"/>
      <c r="AA61" s="63"/>
      <c r="AB61" s="63"/>
      <c r="AC61" s="63"/>
      <c r="AD61" s="63"/>
      <c r="AE61" s="63"/>
      <c r="AF61" s="63"/>
      <c r="AG61" s="63"/>
      <c r="AH61" s="63"/>
      <c r="AI61" s="63"/>
      <c r="AJ61" s="63"/>
      <c r="AK61" s="63"/>
      <c r="AL61" s="63"/>
      <c r="AM61" s="63"/>
      <c r="AN61" s="63"/>
    </row>
    <row r="62" spans="2:40" x14ac:dyDescent="0.25">
      <c r="B62" s="8"/>
      <c r="C62" s="9"/>
      <c r="D62" s="9"/>
      <c r="W62" s="63"/>
      <c r="X62" s="63"/>
      <c r="Y62" s="63"/>
      <c r="Z62" s="63"/>
      <c r="AA62" s="63"/>
      <c r="AB62" s="63"/>
      <c r="AC62" s="63"/>
      <c r="AD62" s="63"/>
      <c r="AE62" s="63"/>
      <c r="AF62" s="63"/>
      <c r="AG62" s="63"/>
      <c r="AH62" s="63"/>
      <c r="AI62" s="63"/>
      <c r="AJ62" s="63"/>
      <c r="AK62" s="63"/>
      <c r="AL62" s="63"/>
      <c r="AM62" s="63"/>
      <c r="AN62" s="63"/>
    </row>
    <row r="63" spans="2:40" x14ac:dyDescent="0.25">
      <c r="B63" s="8"/>
      <c r="C63" s="9"/>
      <c r="D63" s="9"/>
      <c r="W63" s="63"/>
      <c r="X63" s="63"/>
      <c r="Y63" s="63"/>
      <c r="Z63" s="63"/>
      <c r="AA63" s="63"/>
      <c r="AB63" s="63"/>
      <c r="AC63" s="63"/>
      <c r="AD63" s="63"/>
      <c r="AE63" s="63"/>
      <c r="AF63" s="63"/>
      <c r="AG63" s="63"/>
      <c r="AH63" s="63"/>
      <c r="AI63" s="63"/>
      <c r="AJ63" s="63"/>
      <c r="AK63" s="63"/>
      <c r="AL63" s="63"/>
      <c r="AM63" s="63"/>
      <c r="AN63" s="63"/>
    </row>
    <row r="64" spans="2:40" x14ac:dyDescent="0.25">
      <c r="B64" s="8"/>
      <c r="C64" s="9"/>
      <c r="D64" s="9"/>
      <c r="W64" s="63"/>
      <c r="X64" s="63"/>
      <c r="Y64" s="63"/>
      <c r="Z64" s="63"/>
      <c r="AA64" s="63"/>
      <c r="AB64" s="63"/>
      <c r="AC64" s="63"/>
      <c r="AD64" s="63"/>
      <c r="AE64" s="63"/>
      <c r="AF64" s="63"/>
      <c r="AG64" s="63"/>
      <c r="AH64" s="63"/>
      <c r="AI64" s="63"/>
      <c r="AJ64" s="63"/>
      <c r="AK64" s="63"/>
      <c r="AL64" s="63"/>
      <c r="AM64" s="63"/>
      <c r="AN64" s="63"/>
    </row>
    <row r="65" spans="2:40" x14ac:dyDescent="0.25">
      <c r="B65" s="8"/>
      <c r="C65" s="9"/>
      <c r="D65" s="9"/>
      <c r="W65" s="63"/>
      <c r="X65" s="63"/>
      <c r="Y65" s="63"/>
      <c r="Z65" s="63"/>
      <c r="AA65" s="63"/>
      <c r="AB65" s="63"/>
      <c r="AC65" s="63"/>
      <c r="AD65" s="63"/>
      <c r="AE65" s="63"/>
      <c r="AF65" s="63"/>
      <c r="AG65" s="63"/>
      <c r="AH65" s="63"/>
      <c r="AI65" s="63"/>
      <c r="AJ65" s="63"/>
      <c r="AK65" s="63"/>
      <c r="AL65" s="63"/>
      <c r="AM65" s="63"/>
      <c r="AN65" s="63"/>
    </row>
    <row r="66" spans="2:40" x14ac:dyDescent="0.25">
      <c r="B66" s="8"/>
      <c r="C66" s="9"/>
      <c r="D66" s="9"/>
      <c r="W66" s="63"/>
      <c r="X66" s="63"/>
      <c r="Y66" s="63"/>
      <c r="Z66" s="63"/>
      <c r="AA66" s="63"/>
      <c r="AB66" s="63"/>
      <c r="AC66" s="63"/>
      <c r="AD66" s="63"/>
      <c r="AE66" s="63"/>
      <c r="AF66" s="63"/>
      <c r="AG66" s="63"/>
      <c r="AH66" s="63"/>
      <c r="AI66" s="63"/>
      <c r="AJ66" s="63"/>
      <c r="AK66" s="63"/>
      <c r="AL66" s="63"/>
      <c r="AM66" s="63"/>
      <c r="AN66" s="63"/>
    </row>
    <row r="67" spans="2:40" x14ac:dyDescent="0.25">
      <c r="B67" s="8"/>
      <c r="C67" s="9"/>
      <c r="D67" s="9"/>
      <c r="W67" s="63"/>
      <c r="X67" s="63"/>
      <c r="Y67" s="63"/>
      <c r="Z67" s="63"/>
      <c r="AA67" s="63"/>
      <c r="AB67" s="63"/>
      <c r="AC67" s="63"/>
      <c r="AD67" s="63"/>
      <c r="AE67" s="63"/>
      <c r="AF67" s="63"/>
      <c r="AG67" s="63"/>
      <c r="AH67" s="63"/>
      <c r="AI67" s="63"/>
      <c r="AJ67" s="63"/>
      <c r="AK67" s="63"/>
      <c r="AL67" s="63"/>
      <c r="AM67" s="63"/>
      <c r="AN67" s="63"/>
    </row>
    <row r="68" spans="2:40" x14ac:dyDescent="0.25">
      <c r="B68" s="8"/>
      <c r="C68" s="9"/>
      <c r="D68" s="9"/>
      <c r="W68" s="63"/>
      <c r="X68" s="63"/>
      <c r="Y68" s="63"/>
      <c r="Z68" s="63"/>
      <c r="AA68" s="63"/>
      <c r="AB68" s="63"/>
      <c r="AC68" s="63"/>
      <c r="AD68" s="63"/>
      <c r="AE68" s="63"/>
      <c r="AF68" s="63"/>
      <c r="AG68" s="63"/>
      <c r="AH68" s="63"/>
      <c r="AI68" s="63"/>
      <c r="AJ68" s="63"/>
      <c r="AK68" s="63"/>
      <c r="AL68" s="63"/>
      <c r="AM68" s="63"/>
      <c r="AN68" s="63"/>
    </row>
    <row r="69" spans="2:40" x14ac:dyDescent="0.25">
      <c r="B69" s="8"/>
      <c r="C69" s="9"/>
      <c r="D69" s="9"/>
      <c r="W69" s="63"/>
      <c r="X69" s="63"/>
      <c r="Y69" s="63"/>
      <c r="Z69" s="63"/>
      <c r="AA69" s="63"/>
      <c r="AB69" s="63"/>
      <c r="AC69" s="63"/>
      <c r="AD69" s="63"/>
      <c r="AE69" s="63"/>
      <c r="AF69" s="63"/>
      <c r="AG69" s="63"/>
      <c r="AH69" s="63"/>
      <c r="AI69" s="63"/>
      <c r="AJ69" s="63"/>
      <c r="AK69" s="63"/>
      <c r="AL69" s="63"/>
      <c r="AM69" s="63"/>
      <c r="AN69" s="63"/>
    </row>
    <row r="70" spans="2:40" x14ac:dyDescent="0.25">
      <c r="B70" s="8"/>
      <c r="C70" s="9"/>
      <c r="D70" s="9"/>
      <c r="W70" s="63"/>
      <c r="X70" s="63"/>
      <c r="Y70" s="63"/>
      <c r="Z70" s="63"/>
      <c r="AA70" s="63"/>
      <c r="AB70" s="63"/>
      <c r="AC70" s="63"/>
      <c r="AD70" s="63"/>
      <c r="AE70" s="63"/>
      <c r="AF70" s="63"/>
      <c r="AG70" s="63"/>
      <c r="AH70" s="63"/>
      <c r="AI70" s="63"/>
      <c r="AJ70" s="63"/>
      <c r="AK70" s="63"/>
      <c r="AL70" s="63"/>
      <c r="AM70" s="63"/>
      <c r="AN70" s="63"/>
    </row>
    <row r="71" spans="2:40" x14ac:dyDescent="0.25">
      <c r="B71" s="8"/>
      <c r="C71" s="9"/>
      <c r="D71" s="9"/>
      <c r="W71" s="63"/>
      <c r="X71" s="63"/>
      <c r="Y71" s="63"/>
      <c r="Z71" s="63"/>
      <c r="AA71" s="63"/>
      <c r="AB71" s="63"/>
      <c r="AC71" s="63"/>
      <c r="AD71" s="63"/>
      <c r="AE71" s="63"/>
      <c r="AF71" s="63"/>
      <c r="AG71" s="63"/>
      <c r="AH71" s="63"/>
      <c r="AI71" s="63"/>
      <c r="AJ71" s="63"/>
      <c r="AK71" s="63"/>
      <c r="AL71" s="63"/>
      <c r="AM71" s="63"/>
      <c r="AN71" s="63"/>
    </row>
    <row r="72" spans="2:40" x14ac:dyDescent="0.25">
      <c r="B72" s="8"/>
      <c r="C72" s="9"/>
      <c r="D72" s="9"/>
      <c r="W72" s="63"/>
      <c r="X72" s="63"/>
      <c r="Y72" s="63"/>
      <c r="Z72" s="63"/>
      <c r="AA72" s="63"/>
      <c r="AB72" s="63"/>
      <c r="AC72" s="63"/>
      <c r="AD72" s="63"/>
      <c r="AE72" s="63"/>
      <c r="AF72" s="63"/>
      <c r="AG72" s="63"/>
      <c r="AH72" s="63"/>
      <c r="AI72" s="63"/>
      <c r="AJ72" s="63"/>
      <c r="AK72" s="63"/>
      <c r="AL72" s="63"/>
      <c r="AM72" s="63"/>
      <c r="AN72" s="63"/>
    </row>
    <row r="73" spans="2:40" x14ac:dyDescent="0.25">
      <c r="B73" s="8"/>
      <c r="C73" s="9"/>
      <c r="D73" s="9"/>
      <c r="W73" s="63"/>
      <c r="X73" s="63"/>
      <c r="Y73" s="63"/>
      <c r="Z73" s="63"/>
      <c r="AA73" s="63"/>
      <c r="AB73" s="63"/>
      <c r="AC73" s="63"/>
      <c r="AD73" s="63"/>
      <c r="AE73" s="63"/>
      <c r="AF73" s="63"/>
      <c r="AG73" s="63"/>
      <c r="AH73" s="63"/>
      <c r="AI73" s="63"/>
      <c r="AJ73" s="63"/>
      <c r="AK73" s="63"/>
      <c r="AL73" s="63"/>
      <c r="AM73" s="63"/>
      <c r="AN73" s="63"/>
    </row>
    <row r="74" spans="2:40" x14ac:dyDescent="0.25">
      <c r="B74" s="8"/>
      <c r="C74" s="9"/>
      <c r="D74" s="9"/>
      <c r="W74" s="63"/>
      <c r="X74" s="63"/>
      <c r="Y74" s="63"/>
      <c r="Z74" s="63"/>
      <c r="AA74" s="63"/>
      <c r="AB74" s="63"/>
      <c r="AC74" s="63"/>
      <c r="AD74" s="63"/>
      <c r="AE74" s="63"/>
      <c r="AF74" s="63"/>
      <c r="AG74" s="63"/>
      <c r="AH74" s="63"/>
      <c r="AI74" s="63"/>
      <c r="AJ74" s="63"/>
      <c r="AK74" s="63"/>
      <c r="AL74" s="63"/>
      <c r="AM74" s="63"/>
      <c r="AN74" s="63"/>
    </row>
    <row r="75" spans="2:40" x14ac:dyDescent="0.25">
      <c r="B75" s="8"/>
      <c r="C75" s="9"/>
      <c r="D75" s="9"/>
      <c r="W75" s="63"/>
      <c r="X75" s="63"/>
      <c r="Y75" s="63"/>
      <c r="Z75" s="63"/>
      <c r="AA75" s="63"/>
      <c r="AB75" s="63"/>
      <c r="AC75" s="63"/>
      <c r="AD75" s="63"/>
      <c r="AE75" s="63"/>
      <c r="AF75" s="63"/>
      <c r="AG75" s="63"/>
      <c r="AH75" s="63"/>
      <c r="AI75" s="63"/>
      <c r="AJ75" s="63"/>
      <c r="AK75" s="63"/>
      <c r="AL75" s="63"/>
      <c r="AM75" s="63"/>
      <c r="AN75" s="63"/>
    </row>
    <row r="76" spans="2:40" x14ac:dyDescent="0.25">
      <c r="B76" s="8"/>
      <c r="C76" s="9"/>
      <c r="D76" s="9"/>
      <c r="W76" s="63"/>
      <c r="X76" s="63"/>
      <c r="Y76" s="63"/>
      <c r="Z76" s="63"/>
      <c r="AA76" s="63"/>
      <c r="AB76" s="63"/>
      <c r="AC76" s="63"/>
      <c r="AD76" s="63"/>
      <c r="AE76" s="63"/>
      <c r="AF76" s="63"/>
      <c r="AG76" s="63"/>
      <c r="AH76" s="63"/>
      <c r="AI76" s="63"/>
      <c r="AJ76" s="63"/>
      <c r="AK76" s="63"/>
      <c r="AL76" s="63"/>
      <c r="AM76" s="63"/>
      <c r="AN76" s="63"/>
    </row>
    <row r="77" spans="2:40" x14ac:dyDescent="0.25">
      <c r="B77" s="8"/>
      <c r="C77" s="9"/>
      <c r="D77" s="9"/>
      <c r="W77" s="63"/>
      <c r="X77" s="63"/>
      <c r="Y77" s="63"/>
      <c r="Z77" s="63"/>
      <c r="AA77" s="63"/>
      <c r="AB77" s="63"/>
      <c r="AC77" s="63"/>
      <c r="AD77" s="63"/>
      <c r="AE77" s="63"/>
      <c r="AF77" s="63"/>
      <c r="AG77" s="63"/>
      <c r="AH77" s="63"/>
      <c r="AI77" s="63"/>
      <c r="AJ77" s="63"/>
      <c r="AK77" s="63"/>
      <c r="AL77" s="63"/>
      <c r="AM77" s="63"/>
      <c r="AN77" s="63"/>
    </row>
    <row r="78" spans="2:40" x14ac:dyDescent="0.25">
      <c r="B78" s="8"/>
      <c r="C78" s="9"/>
      <c r="D78" s="9"/>
      <c r="W78" s="63"/>
      <c r="X78" s="63"/>
      <c r="Y78" s="63"/>
      <c r="Z78" s="63"/>
      <c r="AA78" s="63"/>
      <c r="AB78" s="63"/>
      <c r="AC78" s="63"/>
      <c r="AD78" s="63"/>
      <c r="AE78" s="63"/>
      <c r="AF78" s="63"/>
      <c r="AG78" s="63"/>
      <c r="AH78" s="63"/>
      <c r="AI78" s="63"/>
      <c r="AJ78" s="63"/>
      <c r="AK78" s="63"/>
      <c r="AL78" s="63"/>
      <c r="AM78" s="63"/>
      <c r="AN78" s="63"/>
    </row>
    <row r="79" spans="2:40" x14ac:dyDescent="0.25">
      <c r="B79" s="8"/>
      <c r="C79" s="9"/>
      <c r="D79" s="9"/>
      <c r="W79" s="63"/>
      <c r="X79" s="63"/>
      <c r="Y79" s="63"/>
      <c r="Z79" s="63"/>
      <c r="AA79" s="63"/>
      <c r="AB79" s="63"/>
      <c r="AC79" s="63"/>
      <c r="AD79" s="63"/>
      <c r="AE79" s="63"/>
      <c r="AF79" s="63"/>
      <c r="AG79" s="63"/>
      <c r="AH79" s="63"/>
      <c r="AI79" s="63"/>
      <c r="AJ79" s="63"/>
      <c r="AK79" s="63"/>
      <c r="AL79" s="63"/>
      <c r="AM79" s="63"/>
      <c r="AN79" s="63"/>
    </row>
    <row r="80" spans="2:40" x14ac:dyDescent="0.25">
      <c r="B80" s="8"/>
      <c r="C80" s="9"/>
      <c r="D80" s="9"/>
      <c r="W80" s="63"/>
      <c r="X80" s="63"/>
      <c r="Y80" s="63"/>
      <c r="Z80" s="63"/>
      <c r="AA80" s="63"/>
      <c r="AB80" s="63"/>
      <c r="AC80" s="63"/>
      <c r="AD80" s="63"/>
      <c r="AE80" s="63"/>
      <c r="AF80" s="63"/>
      <c r="AG80" s="63"/>
      <c r="AH80" s="63"/>
      <c r="AI80" s="63"/>
      <c r="AJ80" s="63"/>
      <c r="AK80" s="63"/>
      <c r="AL80" s="63"/>
      <c r="AM80" s="63"/>
      <c r="AN80" s="63"/>
    </row>
    <row r="81" spans="2:40" x14ac:dyDescent="0.25">
      <c r="B81" s="8"/>
      <c r="C81" s="9"/>
      <c r="D81" s="9"/>
      <c r="W81" s="63"/>
      <c r="X81" s="63"/>
      <c r="Y81" s="63"/>
      <c r="Z81" s="63"/>
      <c r="AA81" s="63"/>
      <c r="AB81" s="63"/>
      <c r="AC81" s="63"/>
      <c r="AD81" s="63"/>
      <c r="AE81" s="63"/>
      <c r="AF81" s="63"/>
      <c r="AG81" s="63"/>
      <c r="AH81" s="63"/>
      <c r="AI81" s="63"/>
      <c r="AJ81" s="63"/>
      <c r="AK81" s="63"/>
      <c r="AL81" s="63"/>
      <c r="AM81" s="63"/>
      <c r="AN81" s="63"/>
    </row>
    <row r="82" spans="2:40" x14ac:dyDescent="0.25">
      <c r="B82" s="8"/>
      <c r="C82" s="9"/>
      <c r="D82" s="9"/>
      <c r="W82" s="63"/>
      <c r="X82" s="63"/>
      <c r="Y82" s="63"/>
      <c r="Z82" s="63"/>
      <c r="AA82" s="63"/>
      <c r="AB82" s="63"/>
      <c r="AC82" s="63"/>
      <c r="AD82" s="63"/>
      <c r="AE82" s="63"/>
      <c r="AF82" s="63"/>
      <c r="AG82" s="63"/>
      <c r="AH82" s="63"/>
      <c r="AI82" s="63"/>
      <c r="AJ82" s="63"/>
      <c r="AK82" s="63"/>
      <c r="AL82" s="63"/>
      <c r="AM82" s="63"/>
      <c r="AN82" s="63"/>
    </row>
    <row r="83" spans="2:40" x14ac:dyDescent="0.25">
      <c r="B83" s="8"/>
      <c r="C83" s="9"/>
      <c r="D83" s="9"/>
      <c r="W83" s="63"/>
      <c r="X83" s="63"/>
      <c r="Y83" s="63"/>
      <c r="Z83" s="63"/>
      <c r="AA83" s="63"/>
      <c r="AB83" s="63"/>
      <c r="AC83" s="63"/>
      <c r="AD83" s="63"/>
      <c r="AE83" s="63"/>
      <c r="AF83" s="63"/>
      <c r="AG83" s="63"/>
      <c r="AH83" s="63"/>
      <c r="AI83" s="63"/>
      <c r="AJ83" s="63"/>
      <c r="AK83" s="63"/>
      <c r="AL83" s="63"/>
      <c r="AM83" s="63"/>
      <c r="AN83" s="63"/>
    </row>
    <row r="84" spans="2:40" x14ac:dyDescent="0.25">
      <c r="B84" s="8"/>
      <c r="C84" s="9"/>
      <c r="D84" s="9"/>
      <c r="W84" s="63"/>
      <c r="X84" s="63"/>
      <c r="Y84" s="63"/>
      <c r="Z84" s="63"/>
      <c r="AA84" s="63"/>
      <c r="AB84" s="63"/>
      <c r="AC84" s="63"/>
      <c r="AD84" s="63"/>
      <c r="AE84" s="63"/>
      <c r="AF84" s="63"/>
      <c r="AG84" s="63"/>
      <c r="AH84" s="63"/>
      <c r="AI84" s="63"/>
      <c r="AJ84" s="63"/>
      <c r="AK84" s="63"/>
      <c r="AL84" s="63"/>
      <c r="AM84" s="63"/>
      <c r="AN84" s="63"/>
    </row>
    <row r="85" spans="2:40" x14ac:dyDescent="0.25">
      <c r="B85" s="8"/>
      <c r="C85" s="9"/>
      <c r="D85" s="9"/>
      <c r="W85" s="63"/>
      <c r="X85" s="63"/>
      <c r="Y85" s="63"/>
      <c r="Z85" s="63"/>
      <c r="AA85" s="63"/>
      <c r="AB85" s="63"/>
      <c r="AC85" s="63"/>
      <c r="AD85" s="63"/>
      <c r="AE85" s="63"/>
      <c r="AF85" s="63"/>
      <c r="AG85" s="63"/>
      <c r="AH85" s="63"/>
      <c r="AI85" s="63"/>
      <c r="AJ85" s="63"/>
      <c r="AK85" s="63"/>
      <c r="AL85" s="63"/>
      <c r="AM85" s="63"/>
      <c r="AN85" s="63"/>
    </row>
    <row r="86" spans="2:40" x14ac:dyDescent="0.25">
      <c r="B86" s="8"/>
      <c r="C86" s="9"/>
      <c r="D86" s="9"/>
      <c r="W86" s="63"/>
      <c r="X86" s="63"/>
      <c r="Y86" s="63"/>
      <c r="Z86" s="63"/>
      <c r="AA86" s="63"/>
      <c r="AB86" s="63"/>
      <c r="AC86" s="63"/>
      <c r="AD86" s="63"/>
      <c r="AE86" s="63"/>
      <c r="AF86" s="63"/>
      <c r="AG86" s="63"/>
      <c r="AH86" s="63"/>
      <c r="AI86" s="63"/>
      <c r="AJ86" s="63"/>
      <c r="AK86" s="63"/>
      <c r="AL86" s="63"/>
      <c r="AM86" s="63"/>
      <c r="AN86" s="63"/>
    </row>
    <row r="87" spans="2:40" x14ac:dyDescent="0.25">
      <c r="B87" s="8"/>
      <c r="C87" s="9"/>
      <c r="D87" s="9"/>
      <c r="W87" s="63"/>
      <c r="X87" s="63"/>
      <c r="Y87" s="63"/>
      <c r="Z87" s="63"/>
      <c r="AA87" s="63"/>
      <c r="AB87" s="63"/>
      <c r="AC87" s="63"/>
      <c r="AD87" s="63"/>
      <c r="AE87" s="63"/>
      <c r="AF87" s="63"/>
      <c r="AG87" s="63"/>
      <c r="AH87" s="63"/>
      <c r="AI87" s="63"/>
      <c r="AJ87" s="63"/>
      <c r="AK87" s="63"/>
      <c r="AL87" s="63"/>
      <c r="AM87" s="63"/>
      <c r="AN87" s="63"/>
    </row>
    <row r="88" spans="2:40" x14ac:dyDescent="0.25">
      <c r="B88" s="8"/>
      <c r="C88" s="9"/>
      <c r="D88" s="9"/>
      <c r="W88" s="63"/>
      <c r="X88" s="63"/>
      <c r="Y88" s="63"/>
      <c r="Z88" s="63"/>
      <c r="AA88" s="63"/>
      <c r="AB88" s="63"/>
      <c r="AC88" s="63"/>
      <c r="AD88" s="63"/>
      <c r="AE88" s="63"/>
      <c r="AF88" s="63"/>
      <c r="AG88" s="63"/>
      <c r="AH88" s="63"/>
      <c r="AI88" s="63"/>
      <c r="AJ88" s="63"/>
      <c r="AK88" s="63"/>
      <c r="AL88" s="63"/>
      <c r="AM88" s="63"/>
      <c r="AN88" s="63"/>
    </row>
    <row r="89" spans="2:40" x14ac:dyDescent="0.25">
      <c r="B89" s="8"/>
      <c r="C89" s="9"/>
      <c r="D89" s="9"/>
      <c r="W89" s="63"/>
      <c r="X89" s="63"/>
      <c r="Y89" s="63"/>
      <c r="Z89" s="63"/>
      <c r="AA89" s="63"/>
      <c r="AB89" s="63"/>
      <c r="AC89" s="63"/>
      <c r="AD89" s="63"/>
      <c r="AE89" s="63"/>
      <c r="AF89" s="63"/>
      <c r="AG89" s="63"/>
      <c r="AH89" s="63"/>
      <c r="AI89" s="63"/>
      <c r="AJ89" s="63"/>
      <c r="AK89" s="63"/>
      <c r="AL89" s="63"/>
      <c r="AM89" s="63"/>
      <c r="AN89" s="63"/>
    </row>
    <row r="90" spans="2:40" x14ac:dyDescent="0.25">
      <c r="B90" s="8"/>
      <c r="C90" s="9"/>
      <c r="D90" s="9"/>
      <c r="W90" s="63"/>
      <c r="X90" s="63"/>
      <c r="Y90" s="63"/>
      <c r="Z90" s="63"/>
      <c r="AA90" s="63"/>
      <c r="AB90" s="63"/>
      <c r="AC90" s="63"/>
      <c r="AD90" s="63"/>
      <c r="AE90" s="63"/>
      <c r="AF90" s="63"/>
      <c r="AG90" s="63"/>
      <c r="AH90" s="63"/>
      <c r="AI90" s="63"/>
      <c r="AJ90" s="63"/>
      <c r="AK90" s="63"/>
      <c r="AL90" s="63"/>
      <c r="AM90" s="63"/>
      <c r="AN90" s="63"/>
    </row>
    <row r="91" spans="2:40" x14ac:dyDescent="0.25">
      <c r="B91" s="8"/>
      <c r="C91" s="9"/>
      <c r="D91" s="9"/>
      <c r="W91" s="63"/>
      <c r="X91" s="63"/>
      <c r="Y91" s="63"/>
      <c r="Z91" s="63"/>
      <c r="AA91" s="63"/>
      <c r="AB91" s="63"/>
      <c r="AC91" s="63"/>
      <c r="AD91" s="63"/>
      <c r="AE91" s="63"/>
      <c r="AF91" s="63"/>
      <c r="AG91" s="63"/>
      <c r="AH91" s="63"/>
      <c r="AI91" s="63"/>
      <c r="AJ91" s="63"/>
      <c r="AK91" s="63"/>
      <c r="AL91" s="63"/>
      <c r="AM91" s="63"/>
      <c r="AN91" s="63"/>
    </row>
    <row r="92" spans="2:40" x14ac:dyDescent="0.25">
      <c r="B92" s="8"/>
      <c r="C92" s="9"/>
      <c r="D92" s="9"/>
      <c r="W92" s="63"/>
      <c r="X92" s="63"/>
      <c r="Y92" s="63"/>
      <c r="Z92" s="63"/>
      <c r="AA92" s="63"/>
      <c r="AB92" s="63"/>
      <c r="AC92" s="63"/>
      <c r="AD92" s="63"/>
      <c r="AE92" s="63"/>
      <c r="AF92" s="63"/>
      <c r="AG92" s="63"/>
      <c r="AH92" s="63"/>
      <c r="AI92" s="63"/>
      <c r="AJ92" s="63"/>
      <c r="AK92" s="63"/>
      <c r="AL92" s="63"/>
      <c r="AM92" s="63"/>
      <c r="AN92" s="63"/>
    </row>
    <row r="93" spans="2:40" x14ac:dyDescent="0.25">
      <c r="B93" s="8"/>
      <c r="C93" s="9"/>
      <c r="D93" s="9"/>
      <c r="W93" s="63"/>
      <c r="X93" s="63"/>
      <c r="Y93" s="63"/>
      <c r="Z93" s="63"/>
      <c r="AA93" s="63"/>
      <c r="AB93" s="63"/>
      <c r="AC93" s="63"/>
      <c r="AD93" s="63"/>
      <c r="AE93" s="63"/>
      <c r="AF93" s="63"/>
      <c r="AG93" s="63"/>
      <c r="AH93" s="63"/>
      <c r="AI93" s="63"/>
      <c r="AJ93" s="63"/>
      <c r="AK93" s="63"/>
      <c r="AL93" s="63"/>
      <c r="AM93" s="63"/>
      <c r="AN93" s="63"/>
    </row>
    <row r="94" spans="2:40" x14ac:dyDescent="0.25">
      <c r="B94" s="8"/>
      <c r="C94" s="9"/>
      <c r="D94" s="9"/>
      <c r="W94" s="63"/>
      <c r="X94" s="63"/>
      <c r="Y94" s="63"/>
      <c r="Z94" s="63"/>
      <c r="AA94" s="63"/>
      <c r="AB94" s="63"/>
      <c r="AC94" s="63"/>
      <c r="AD94" s="63"/>
      <c r="AE94" s="63"/>
      <c r="AF94" s="63"/>
      <c r="AG94" s="63"/>
      <c r="AH94" s="63"/>
      <c r="AI94" s="63"/>
      <c r="AJ94" s="63"/>
      <c r="AK94" s="63"/>
      <c r="AL94" s="63"/>
      <c r="AM94" s="63"/>
      <c r="AN94" s="63"/>
    </row>
    <row r="95" spans="2:40" x14ac:dyDescent="0.25">
      <c r="B95" s="8"/>
      <c r="C95" s="9"/>
      <c r="D95" s="9"/>
      <c r="W95" s="63"/>
      <c r="X95" s="63"/>
      <c r="Y95" s="63"/>
      <c r="Z95" s="63"/>
      <c r="AA95" s="63"/>
      <c r="AB95" s="63"/>
      <c r="AC95" s="63"/>
      <c r="AD95" s="63"/>
      <c r="AE95" s="63"/>
      <c r="AF95" s="63"/>
      <c r="AG95" s="63"/>
      <c r="AH95" s="63"/>
      <c r="AI95" s="63"/>
      <c r="AJ95" s="63"/>
      <c r="AK95" s="63"/>
      <c r="AL95" s="63"/>
      <c r="AM95" s="63"/>
      <c r="AN95" s="63"/>
    </row>
    <row r="96" spans="2:40" x14ac:dyDescent="0.25">
      <c r="B96" s="8"/>
      <c r="C96" s="9"/>
      <c r="D96" s="9"/>
      <c r="W96" s="63"/>
      <c r="X96" s="63"/>
      <c r="Y96" s="63"/>
      <c r="Z96" s="63"/>
      <c r="AA96" s="63"/>
      <c r="AB96" s="63"/>
      <c r="AC96" s="63"/>
      <c r="AD96" s="63"/>
      <c r="AE96" s="63"/>
      <c r="AF96" s="63"/>
      <c r="AG96" s="63"/>
      <c r="AH96" s="63"/>
      <c r="AI96" s="63"/>
      <c r="AJ96" s="63"/>
      <c r="AK96" s="63"/>
      <c r="AL96" s="63"/>
      <c r="AM96" s="63"/>
      <c r="AN96" s="63"/>
    </row>
    <row r="97" spans="2:40" x14ac:dyDescent="0.25">
      <c r="B97" s="8"/>
      <c r="C97" s="9"/>
      <c r="D97" s="9"/>
      <c r="W97" s="63"/>
      <c r="X97" s="63"/>
      <c r="Y97" s="63"/>
      <c r="Z97" s="63"/>
      <c r="AA97" s="63"/>
      <c r="AB97" s="63"/>
      <c r="AC97" s="63"/>
      <c r="AD97" s="63"/>
      <c r="AE97" s="63"/>
      <c r="AF97" s="63"/>
      <c r="AG97" s="63"/>
      <c r="AH97" s="63"/>
      <c r="AI97" s="63"/>
      <c r="AJ97" s="63"/>
      <c r="AK97" s="63"/>
      <c r="AL97" s="63"/>
      <c r="AM97" s="63"/>
      <c r="AN97" s="63"/>
    </row>
    <row r="98" spans="2:40" x14ac:dyDescent="0.25">
      <c r="B98" s="8"/>
      <c r="C98" s="9"/>
      <c r="D98" s="9"/>
    </row>
    <row r="99" spans="2:40" x14ac:dyDescent="0.25">
      <c r="B99" s="8"/>
      <c r="C99" s="9"/>
      <c r="D99" s="9"/>
    </row>
    <row r="100" spans="2:40" x14ac:dyDescent="0.25">
      <c r="B100" s="8"/>
      <c r="C100" s="9"/>
      <c r="D100" s="9"/>
    </row>
    <row r="101" spans="2:40" x14ac:dyDescent="0.25">
      <c r="B101" s="8"/>
      <c r="C101" s="9"/>
      <c r="D101" s="9"/>
    </row>
    <row r="102" spans="2:40" x14ac:dyDescent="0.25">
      <c r="B102" s="8"/>
      <c r="C102" s="9"/>
      <c r="D102" s="9"/>
    </row>
    <row r="103" spans="2:40" x14ac:dyDescent="0.25">
      <c r="B103" s="8"/>
      <c r="C103" s="9"/>
      <c r="D103" s="9"/>
    </row>
    <row r="104" spans="2:40" x14ac:dyDescent="0.25">
      <c r="B104" s="8"/>
      <c r="C104" s="9"/>
      <c r="D104" s="9"/>
    </row>
    <row r="105" spans="2:40" x14ac:dyDescent="0.25">
      <c r="B105" s="8"/>
      <c r="C105" s="9"/>
      <c r="D105" s="9"/>
    </row>
    <row r="106" spans="2:40" x14ac:dyDescent="0.25">
      <c r="B106" s="8"/>
      <c r="C106" s="9"/>
      <c r="D106" s="9"/>
    </row>
    <row r="107" spans="2:40" x14ac:dyDescent="0.25">
      <c r="B107" s="8"/>
      <c r="C107" s="9"/>
      <c r="D107" s="9"/>
    </row>
    <row r="108" spans="2:40" x14ac:dyDescent="0.25">
      <c r="B108" s="8"/>
      <c r="C108" s="9"/>
      <c r="D108" s="9"/>
    </row>
    <row r="109" spans="2:40" x14ac:dyDescent="0.25">
      <c r="B109" s="8"/>
      <c r="C109" s="9"/>
      <c r="D109" s="9"/>
    </row>
    <row r="110" spans="2:40" x14ac:dyDescent="0.25">
      <c r="B110" s="8"/>
      <c r="C110" s="9"/>
      <c r="D110" s="9"/>
    </row>
    <row r="111" spans="2:40" x14ac:dyDescent="0.25">
      <c r="B111" s="8"/>
      <c r="C111" s="9"/>
      <c r="D111" s="9"/>
    </row>
    <row r="112" spans="2:40" x14ac:dyDescent="0.25">
      <c r="B112" s="8"/>
      <c r="C112" s="9"/>
      <c r="D112" s="9"/>
    </row>
    <row r="113" spans="2:9" x14ac:dyDescent="0.25">
      <c r="B113" s="8"/>
      <c r="C113" s="9"/>
      <c r="D113" s="9"/>
      <c r="I113" s="4"/>
    </row>
    <row r="114" spans="2:9" x14ac:dyDescent="0.25">
      <c r="B114" s="8"/>
      <c r="C114" s="9"/>
      <c r="D114" s="9"/>
      <c r="I114" s="4"/>
    </row>
    <row r="115" spans="2:9" x14ac:dyDescent="0.25">
      <c r="B115" s="8"/>
      <c r="C115" s="9"/>
      <c r="D115" s="9"/>
      <c r="I115" s="4"/>
    </row>
    <row r="116" spans="2:9" x14ac:dyDescent="0.25">
      <c r="B116" s="8"/>
      <c r="C116" s="9"/>
      <c r="D116" s="9"/>
      <c r="I116" s="4"/>
    </row>
    <row r="117" spans="2:9" x14ac:dyDescent="0.25">
      <c r="B117" s="8"/>
      <c r="C117" s="9"/>
      <c r="D117" s="9"/>
      <c r="I117" s="4"/>
    </row>
    <row r="118" spans="2:9" x14ac:dyDescent="0.25">
      <c r="B118" s="8"/>
      <c r="C118" s="9"/>
      <c r="D118" s="9"/>
      <c r="I118" s="4"/>
    </row>
    <row r="119" spans="2:9" x14ac:dyDescent="0.25">
      <c r="B119" s="8"/>
      <c r="C119" s="9"/>
      <c r="D119" s="9"/>
      <c r="I119" s="4"/>
    </row>
    <row r="120" spans="2:9" x14ac:dyDescent="0.25">
      <c r="B120" s="8"/>
      <c r="C120" s="9"/>
      <c r="D120" s="9"/>
      <c r="I120" s="4"/>
    </row>
    <row r="121" spans="2:9" x14ac:dyDescent="0.25">
      <c r="B121" s="8"/>
      <c r="C121" s="9"/>
      <c r="D121" s="9"/>
      <c r="I121" s="4"/>
    </row>
    <row r="122" spans="2:9" x14ac:dyDescent="0.25">
      <c r="B122" s="8"/>
      <c r="C122" s="9"/>
      <c r="D122" s="9"/>
      <c r="I122" s="4"/>
    </row>
    <row r="123" spans="2:9" x14ac:dyDescent="0.25">
      <c r="B123" s="8"/>
      <c r="C123" s="9"/>
      <c r="D123" s="9"/>
      <c r="I123" s="4"/>
    </row>
    <row r="124" spans="2:9" x14ac:dyDescent="0.25">
      <c r="B124" s="8"/>
      <c r="C124" s="9"/>
      <c r="D124" s="9"/>
      <c r="I124" s="4"/>
    </row>
    <row r="125" spans="2:9" x14ac:dyDescent="0.25">
      <c r="B125" s="8"/>
      <c r="C125" s="9"/>
      <c r="D125" s="9"/>
      <c r="I125" s="4"/>
    </row>
    <row r="126" spans="2:9" x14ac:dyDescent="0.25">
      <c r="B126" s="8"/>
      <c r="C126" s="9"/>
      <c r="D126" s="9"/>
      <c r="I126" s="4"/>
    </row>
    <row r="127" spans="2:9" x14ac:dyDescent="0.25">
      <c r="B127" s="8"/>
      <c r="C127" s="9"/>
      <c r="D127" s="9"/>
      <c r="I127" s="4"/>
    </row>
    <row r="128" spans="2:9" x14ac:dyDescent="0.25">
      <c r="B128" s="8"/>
      <c r="C128" s="9"/>
      <c r="D128" s="9"/>
      <c r="I128" s="4"/>
    </row>
    <row r="129" spans="2:9" x14ac:dyDescent="0.25">
      <c r="B129" s="8"/>
      <c r="C129" s="9"/>
      <c r="D129" s="9"/>
      <c r="I129" s="4"/>
    </row>
    <row r="130" spans="2:9" x14ac:dyDescent="0.25">
      <c r="B130" s="8"/>
      <c r="C130" s="9"/>
      <c r="D130" s="9"/>
      <c r="I130" s="4"/>
    </row>
    <row r="131" spans="2:9" x14ac:dyDescent="0.25">
      <c r="B131" s="8"/>
      <c r="C131" s="9"/>
      <c r="D131" s="9"/>
      <c r="I131" s="4"/>
    </row>
    <row r="132" spans="2:9" x14ac:dyDescent="0.25">
      <c r="B132" s="8"/>
      <c r="C132" s="9"/>
      <c r="D132" s="9"/>
      <c r="I132" s="4"/>
    </row>
    <row r="133" spans="2:9" x14ac:dyDescent="0.25">
      <c r="B133" s="8"/>
      <c r="C133" s="9"/>
      <c r="D133" s="9"/>
      <c r="I133" s="4"/>
    </row>
    <row r="134" spans="2:9" x14ac:dyDescent="0.25">
      <c r="B134" s="8"/>
      <c r="C134" s="9"/>
      <c r="D134" s="9"/>
      <c r="I134" s="4"/>
    </row>
    <row r="135" spans="2:9" x14ac:dyDescent="0.25">
      <c r="B135" s="8"/>
      <c r="C135" s="9"/>
      <c r="D135" s="9"/>
      <c r="I135" s="4"/>
    </row>
    <row r="136" spans="2:9" x14ac:dyDescent="0.25">
      <c r="B136" s="8"/>
      <c r="C136" s="9"/>
      <c r="D136" s="9"/>
      <c r="I136" s="4"/>
    </row>
    <row r="137" spans="2:9" x14ac:dyDescent="0.25">
      <c r="B137" s="8"/>
      <c r="C137" s="9"/>
      <c r="D137" s="9"/>
      <c r="I137" s="4"/>
    </row>
    <row r="138" spans="2:9" x14ac:dyDescent="0.25">
      <c r="B138" s="8"/>
      <c r="C138" s="9"/>
      <c r="D138" s="9"/>
      <c r="I138" s="4"/>
    </row>
    <row r="139" spans="2:9" x14ac:dyDescent="0.25">
      <c r="B139" s="8"/>
      <c r="C139" s="9"/>
      <c r="D139" s="9"/>
      <c r="I139" s="4"/>
    </row>
    <row r="140" spans="2:9" x14ac:dyDescent="0.25">
      <c r="B140" s="8"/>
      <c r="C140" s="9"/>
      <c r="D140" s="9"/>
      <c r="I140" s="4"/>
    </row>
    <row r="141" spans="2:9" x14ac:dyDescent="0.25">
      <c r="B141" s="8"/>
      <c r="C141" s="9"/>
      <c r="D141" s="9"/>
      <c r="I141" s="4"/>
    </row>
    <row r="142" spans="2:9" x14ac:dyDescent="0.25">
      <c r="B142" s="8"/>
      <c r="C142" s="9"/>
      <c r="D142" s="9"/>
      <c r="I142" s="4"/>
    </row>
  </sheetData>
  <autoFilter ref="A6:AN6"/>
  <mergeCells count="1">
    <mergeCell ref="A1:I1"/>
  </mergeCells>
  <pageMargins left="0" right="0" top="0" bottom="0" header="0" footer="0"/>
  <pageSetup paperSize="9" scale="58" orientation="landscape" horizontalDpi="4294967294" verticalDpi="4294967294" r:id="rId1"/>
  <rowBreaks count="1" manualBreakCount="1">
    <brk id="38" max="16383"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FF66FF"/>
    <pageSetUpPr fitToPage="1"/>
  </sheetPr>
  <dimension ref="A1:AY211"/>
  <sheetViews>
    <sheetView zoomScale="70" zoomScaleNormal="70" zoomScaleSheetLayoutView="100" zoomScalePageLayoutView="80" workbookViewId="0">
      <pane xSplit="2" ySplit="8" topLeftCell="C9" activePane="bottomRight" state="frozen"/>
      <selection pane="topRight" activeCell="C1" sqref="C1"/>
      <selection pane="bottomLeft" activeCell="A6" sqref="A6"/>
      <selection pane="bottomRight" activeCell="F8" sqref="F8"/>
    </sheetView>
  </sheetViews>
  <sheetFormatPr defaultColWidth="9.109375" defaultRowHeight="14.4" x14ac:dyDescent="0.3"/>
  <cols>
    <col min="1" max="1" width="6.6640625" style="76" customWidth="1"/>
    <col min="2" max="2" width="52.5546875" style="76" customWidth="1"/>
    <col min="3" max="44" width="18.6640625" style="76" customWidth="1"/>
    <col min="45" max="50" width="18.6640625" style="14" customWidth="1"/>
    <col min="51" max="51" width="18.6640625" style="69" customWidth="1"/>
    <col min="52" max="16384" width="9.109375" style="14"/>
  </cols>
  <sheetData>
    <row r="1" spans="1:51" ht="17.399999999999999" x14ac:dyDescent="0.3">
      <c r="A1" s="137" t="s">
        <v>86</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row>
    <row r="3" spans="1:51" ht="168" customHeight="1" x14ac:dyDescent="0.3">
      <c r="A3" s="59" t="s">
        <v>0</v>
      </c>
      <c r="B3" s="59" t="s">
        <v>1</v>
      </c>
      <c r="C3" s="133" t="s">
        <v>87</v>
      </c>
      <c r="D3" s="134"/>
      <c r="E3" s="133" t="s">
        <v>92</v>
      </c>
      <c r="F3" s="134"/>
      <c r="G3" s="133" t="s">
        <v>96</v>
      </c>
      <c r="H3" s="134"/>
      <c r="I3" s="133" t="s">
        <v>93</v>
      </c>
      <c r="J3" s="134"/>
      <c r="K3" s="133" t="s">
        <v>95</v>
      </c>
      <c r="L3" s="134"/>
      <c r="M3" s="133" t="s">
        <v>88</v>
      </c>
      <c r="N3" s="134"/>
      <c r="O3" s="133" t="s">
        <v>97</v>
      </c>
      <c r="P3" s="134"/>
      <c r="Q3" s="133" t="s">
        <v>89</v>
      </c>
      <c r="R3" s="134"/>
      <c r="S3" s="133" t="s">
        <v>98</v>
      </c>
      <c r="T3" s="134"/>
      <c r="U3" s="133" t="s">
        <v>99</v>
      </c>
      <c r="V3" s="134"/>
      <c r="W3" s="133" t="s">
        <v>100</v>
      </c>
      <c r="X3" s="134"/>
      <c r="Y3" s="133" t="s">
        <v>101</v>
      </c>
      <c r="Z3" s="134"/>
      <c r="AA3" s="133" t="s">
        <v>104</v>
      </c>
      <c r="AB3" s="134"/>
      <c r="AC3" s="133" t="s">
        <v>108</v>
      </c>
      <c r="AD3" s="134"/>
      <c r="AE3" s="133" t="s">
        <v>111</v>
      </c>
      <c r="AF3" s="134"/>
      <c r="AG3" s="133" t="s">
        <v>102</v>
      </c>
      <c r="AH3" s="134"/>
      <c r="AI3" s="133" t="s">
        <v>103</v>
      </c>
      <c r="AJ3" s="134"/>
      <c r="AK3" s="133" t="s">
        <v>105</v>
      </c>
      <c r="AL3" s="134"/>
      <c r="AM3" s="133" t="s">
        <v>106</v>
      </c>
      <c r="AN3" s="134"/>
      <c r="AO3" s="133" t="s">
        <v>107</v>
      </c>
      <c r="AP3" s="134"/>
      <c r="AQ3" s="133" t="s">
        <v>109</v>
      </c>
      <c r="AR3" s="134"/>
      <c r="AS3" s="60" t="s">
        <v>26</v>
      </c>
      <c r="AT3" s="60" t="s">
        <v>27</v>
      </c>
      <c r="AU3" s="60" t="s">
        <v>28</v>
      </c>
      <c r="AV3" s="60" t="s">
        <v>20</v>
      </c>
      <c r="AW3" s="60" t="s">
        <v>112</v>
      </c>
      <c r="AX3" s="60" t="s">
        <v>113</v>
      </c>
      <c r="AY3" s="60" t="s">
        <v>17</v>
      </c>
    </row>
    <row r="4" spans="1:51" ht="12" x14ac:dyDescent="0.3">
      <c r="A4" s="59" t="s">
        <v>62</v>
      </c>
      <c r="B4" s="59" t="s">
        <v>63</v>
      </c>
      <c r="C4" s="59" t="s">
        <v>114</v>
      </c>
      <c r="D4" s="59" t="s">
        <v>115</v>
      </c>
      <c r="E4" s="59" t="s">
        <v>116</v>
      </c>
      <c r="F4" s="59" t="s">
        <v>117</v>
      </c>
      <c r="G4" s="59" t="s">
        <v>118</v>
      </c>
      <c r="H4" s="59" t="s">
        <v>119</v>
      </c>
      <c r="I4" s="59" t="s">
        <v>120</v>
      </c>
      <c r="J4" s="59" t="s">
        <v>121</v>
      </c>
      <c r="K4" s="59" t="s">
        <v>122</v>
      </c>
      <c r="L4" s="59" t="s">
        <v>123</v>
      </c>
      <c r="M4" s="59" t="s">
        <v>124</v>
      </c>
      <c r="N4" s="59" t="s">
        <v>125</v>
      </c>
      <c r="O4" s="59" t="s">
        <v>126</v>
      </c>
      <c r="P4" s="59" t="s">
        <v>127</v>
      </c>
      <c r="Q4" s="59" t="s">
        <v>128</v>
      </c>
      <c r="R4" s="59" t="s">
        <v>129</v>
      </c>
      <c r="S4" s="59" t="s">
        <v>130</v>
      </c>
      <c r="T4" s="59" t="s">
        <v>131</v>
      </c>
      <c r="U4" s="59" t="s">
        <v>132</v>
      </c>
      <c r="V4" s="59" t="s">
        <v>133</v>
      </c>
      <c r="W4" s="59" t="s">
        <v>134</v>
      </c>
      <c r="X4" s="59" t="s">
        <v>135</v>
      </c>
      <c r="Y4" s="59" t="s">
        <v>136</v>
      </c>
      <c r="Z4" s="59" t="s">
        <v>137</v>
      </c>
      <c r="AA4" s="59" t="s">
        <v>138</v>
      </c>
      <c r="AB4" s="59" t="s">
        <v>139</v>
      </c>
      <c r="AC4" s="59" t="s">
        <v>140</v>
      </c>
      <c r="AD4" s="59" t="s">
        <v>141</v>
      </c>
      <c r="AE4" s="59" t="s">
        <v>142</v>
      </c>
      <c r="AF4" s="59" t="s">
        <v>143</v>
      </c>
      <c r="AG4" s="59" t="s">
        <v>144</v>
      </c>
      <c r="AH4" s="59" t="s">
        <v>145</v>
      </c>
      <c r="AI4" s="59" t="s">
        <v>146</v>
      </c>
      <c r="AJ4" s="59" t="s">
        <v>147</v>
      </c>
      <c r="AK4" s="59" t="s">
        <v>148</v>
      </c>
      <c r="AL4" s="59" t="s">
        <v>149</v>
      </c>
      <c r="AM4" s="59" t="s">
        <v>150</v>
      </c>
      <c r="AN4" s="59" t="s">
        <v>151</v>
      </c>
      <c r="AO4" s="59" t="s">
        <v>152</v>
      </c>
      <c r="AP4" s="59" t="s">
        <v>153</v>
      </c>
      <c r="AQ4" s="59" t="s">
        <v>154</v>
      </c>
      <c r="AR4" s="59" t="s">
        <v>155</v>
      </c>
      <c r="AS4" s="60" t="s">
        <v>64</v>
      </c>
      <c r="AT4" s="60" t="s">
        <v>65</v>
      </c>
      <c r="AU4" s="60" t="s">
        <v>72</v>
      </c>
      <c r="AV4" s="60" t="s">
        <v>73</v>
      </c>
      <c r="AW4" s="60" t="s">
        <v>74</v>
      </c>
      <c r="AX4" s="60" t="s">
        <v>156</v>
      </c>
      <c r="AY4" s="60" t="s">
        <v>157</v>
      </c>
    </row>
    <row r="5" spans="1:51" s="69" customFormat="1" ht="12" x14ac:dyDescent="0.3">
      <c r="A5" s="59"/>
      <c r="B5" s="68" t="s">
        <v>12</v>
      </c>
      <c r="C5" s="135">
        <v>43627</v>
      </c>
      <c r="D5" s="136"/>
      <c r="E5" s="135">
        <v>43647</v>
      </c>
      <c r="F5" s="136"/>
      <c r="G5" s="135">
        <v>43651</v>
      </c>
      <c r="H5" s="136"/>
      <c r="I5" s="135">
        <v>43658</v>
      </c>
      <c r="J5" s="136"/>
      <c r="K5" s="135">
        <v>43658</v>
      </c>
      <c r="L5" s="136"/>
      <c r="M5" s="135">
        <v>43668</v>
      </c>
      <c r="N5" s="136"/>
      <c r="O5" s="135">
        <v>43672</v>
      </c>
      <c r="P5" s="136"/>
      <c r="Q5" s="135">
        <v>43678</v>
      </c>
      <c r="R5" s="136"/>
      <c r="S5" s="135">
        <v>43679</v>
      </c>
      <c r="T5" s="136"/>
      <c r="U5" s="135">
        <v>43679</v>
      </c>
      <c r="V5" s="136"/>
      <c r="W5" s="135">
        <v>43679</v>
      </c>
      <c r="X5" s="136"/>
      <c r="Y5" s="135">
        <v>43687</v>
      </c>
      <c r="Z5" s="136"/>
      <c r="AA5" s="135">
        <v>43692</v>
      </c>
      <c r="AB5" s="136"/>
      <c r="AC5" s="135">
        <v>43700</v>
      </c>
      <c r="AD5" s="136"/>
      <c r="AE5" s="135">
        <v>43708</v>
      </c>
      <c r="AF5" s="136"/>
      <c r="AG5" s="135">
        <v>43708</v>
      </c>
      <c r="AH5" s="136"/>
      <c r="AI5" s="135">
        <v>43709</v>
      </c>
      <c r="AJ5" s="136"/>
      <c r="AK5" s="135">
        <v>43709</v>
      </c>
      <c r="AL5" s="136"/>
      <c r="AM5" s="135">
        <v>43709</v>
      </c>
      <c r="AN5" s="136"/>
      <c r="AO5" s="135">
        <v>43709</v>
      </c>
      <c r="AP5" s="136"/>
      <c r="AQ5" s="135">
        <v>43710</v>
      </c>
      <c r="AR5" s="136"/>
      <c r="AS5" s="60"/>
      <c r="AT5" s="60"/>
      <c r="AU5" s="60"/>
      <c r="AV5" s="60"/>
      <c r="AW5" s="60"/>
      <c r="AX5" s="60"/>
      <c r="AY5" s="60"/>
    </row>
    <row r="6" spans="1:51" ht="24" x14ac:dyDescent="0.3">
      <c r="A6" s="59"/>
      <c r="B6" s="68" t="s">
        <v>24</v>
      </c>
      <c r="C6" s="131" t="s">
        <v>192</v>
      </c>
      <c r="D6" s="132"/>
      <c r="E6" s="131" t="s">
        <v>192</v>
      </c>
      <c r="F6" s="132"/>
      <c r="G6" s="131" t="s">
        <v>192</v>
      </c>
      <c r="H6" s="132"/>
      <c r="I6" s="131" t="s">
        <v>192</v>
      </c>
      <c r="J6" s="132"/>
      <c r="K6" s="131" t="s">
        <v>192</v>
      </c>
      <c r="L6" s="132"/>
      <c r="M6" s="131" t="s">
        <v>192</v>
      </c>
      <c r="N6" s="132"/>
      <c r="O6" s="131" t="s">
        <v>192</v>
      </c>
      <c r="P6" s="132"/>
      <c r="Q6" s="131" t="s">
        <v>192</v>
      </c>
      <c r="R6" s="132"/>
      <c r="S6" s="131" t="s">
        <v>192</v>
      </c>
      <c r="T6" s="132"/>
      <c r="U6" s="131" t="s">
        <v>192</v>
      </c>
      <c r="V6" s="132"/>
      <c r="W6" s="131" t="s">
        <v>192</v>
      </c>
      <c r="X6" s="132"/>
      <c r="Y6" s="131" t="s">
        <v>192</v>
      </c>
      <c r="Z6" s="132"/>
      <c r="AA6" s="131" t="s">
        <v>192</v>
      </c>
      <c r="AB6" s="132"/>
      <c r="AC6" s="131" t="s">
        <v>192</v>
      </c>
      <c r="AD6" s="132"/>
      <c r="AE6" s="131" t="s">
        <v>192</v>
      </c>
      <c r="AF6" s="132"/>
      <c r="AG6" s="131" t="s">
        <v>192</v>
      </c>
      <c r="AH6" s="132"/>
      <c r="AI6" s="131" t="s">
        <v>192</v>
      </c>
      <c r="AJ6" s="132"/>
      <c r="AK6" s="131" t="s">
        <v>192</v>
      </c>
      <c r="AL6" s="132"/>
      <c r="AM6" s="131" t="s">
        <v>192</v>
      </c>
      <c r="AN6" s="132"/>
      <c r="AO6" s="131" t="s">
        <v>192</v>
      </c>
      <c r="AP6" s="132"/>
      <c r="AQ6" s="131" t="s">
        <v>192</v>
      </c>
      <c r="AR6" s="132"/>
      <c r="AS6" s="33" t="s">
        <v>192</v>
      </c>
      <c r="AT6" s="33" t="s">
        <v>192</v>
      </c>
      <c r="AU6" s="33" t="s">
        <v>192</v>
      </c>
      <c r="AV6" s="33" t="s">
        <v>192</v>
      </c>
      <c r="AW6" s="33" t="s">
        <v>192</v>
      </c>
      <c r="AX6" s="33" t="s">
        <v>192</v>
      </c>
      <c r="AY6" s="33" t="s">
        <v>192</v>
      </c>
    </row>
    <row r="7" spans="1:51" s="72" customFormat="1" ht="48" x14ac:dyDescent="0.3">
      <c r="A7" s="71"/>
      <c r="B7" s="68" t="s">
        <v>10</v>
      </c>
      <c r="C7" s="59" t="s">
        <v>25</v>
      </c>
      <c r="D7" s="59" t="s">
        <v>13</v>
      </c>
      <c r="E7" s="59" t="s">
        <v>25</v>
      </c>
      <c r="F7" s="59" t="s">
        <v>13</v>
      </c>
      <c r="G7" s="59" t="s">
        <v>25</v>
      </c>
      <c r="H7" s="59" t="s">
        <v>13</v>
      </c>
      <c r="I7" s="59" t="s">
        <v>25</v>
      </c>
      <c r="J7" s="59" t="s">
        <v>13</v>
      </c>
      <c r="K7" s="59" t="s">
        <v>25</v>
      </c>
      <c r="L7" s="59" t="s">
        <v>13</v>
      </c>
      <c r="M7" s="59" t="s">
        <v>25</v>
      </c>
      <c r="N7" s="59" t="s">
        <v>13</v>
      </c>
      <c r="O7" s="59" t="s">
        <v>25</v>
      </c>
      <c r="P7" s="59" t="s">
        <v>13</v>
      </c>
      <c r="Q7" s="59" t="s">
        <v>25</v>
      </c>
      <c r="R7" s="59" t="s">
        <v>13</v>
      </c>
      <c r="S7" s="59" t="s">
        <v>25</v>
      </c>
      <c r="T7" s="59" t="s">
        <v>13</v>
      </c>
      <c r="U7" s="59" t="s">
        <v>25</v>
      </c>
      <c r="V7" s="59" t="s">
        <v>13</v>
      </c>
      <c r="W7" s="59" t="s">
        <v>25</v>
      </c>
      <c r="X7" s="59" t="s">
        <v>13</v>
      </c>
      <c r="Y7" s="59" t="s">
        <v>25</v>
      </c>
      <c r="Z7" s="59" t="s">
        <v>13</v>
      </c>
      <c r="AA7" s="59" t="s">
        <v>25</v>
      </c>
      <c r="AB7" s="59" t="s">
        <v>13</v>
      </c>
      <c r="AC7" s="59" t="s">
        <v>25</v>
      </c>
      <c r="AD7" s="59" t="s">
        <v>13</v>
      </c>
      <c r="AE7" s="59" t="s">
        <v>25</v>
      </c>
      <c r="AF7" s="59" t="s">
        <v>13</v>
      </c>
      <c r="AG7" s="59" t="s">
        <v>25</v>
      </c>
      <c r="AH7" s="59" t="s">
        <v>13</v>
      </c>
      <c r="AI7" s="59" t="s">
        <v>25</v>
      </c>
      <c r="AJ7" s="59" t="s">
        <v>13</v>
      </c>
      <c r="AK7" s="59" t="s">
        <v>25</v>
      </c>
      <c r="AL7" s="59" t="s">
        <v>13</v>
      </c>
      <c r="AM7" s="59" t="s">
        <v>25</v>
      </c>
      <c r="AN7" s="59" t="s">
        <v>13</v>
      </c>
      <c r="AO7" s="59" t="s">
        <v>25</v>
      </c>
      <c r="AP7" s="59" t="s">
        <v>13</v>
      </c>
      <c r="AQ7" s="59" t="s">
        <v>25</v>
      </c>
      <c r="AR7" s="59" t="s">
        <v>13</v>
      </c>
      <c r="AS7" s="60" t="s">
        <v>14</v>
      </c>
      <c r="AT7" s="60" t="s">
        <v>14</v>
      </c>
      <c r="AU7" s="60" t="s">
        <v>14</v>
      </c>
      <c r="AV7" s="60" t="s">
        <v>18</v>
      </c>
      <c r="AW7" s="60" t="s">
        <v>18</v>
      </c>
      <c r="AX7" s="60" t="s">
        <v>18</v>
      </c>
      <c r="AY7" s="60" t="s">
        <v>21</v>
      </c>
    </row>
    <row r="8" spans="1:51" s="72" customFormat="1" ht="51" x14ac:dyDescent="0.3">
      <c r="A8" s="71"/>
      <c r="B8" s="68" t="s">
        <v>11</v>
      </c>
      <c r="C8" s="71" t="s">
        <v>90</v>
      </c>
      <c r="D8" s="71" t="s">
        <v>91</v>
      </c>
      <c r="E8" s="71" t="s">
        <v>90</v>
      </c>
      <c r="F8" s="71" t="s">
        <v>91</v>
      </c>
      <c r="G8" s="71" t="s">
        <v>90</v>
      </c>
      <c r="H8" s="71" t="s">
        <v>91</v>
      </c>
      <c r="I8" s="71" t="s">
        <v>90</v>
      </c>
      <c r="J8" s="71" t="s">
        <v>94</v>
      </c>
      <c r="K8" s="71" t="s">
        <v>90</v>
      </c>
      <c r="L8" s="71" t="s">
        <v>91</v>
      </c>
      <c r="M8" s="71" t="s">
        <v>90</v>
      </c>
      <c r="N8" s="71" t="s">
        <v>91</v>
      </c>
      <c r="O8" s="71" t="s">
        <v>90</v>
      </c>
      <c r="P8" s="71" t="s">
        <v>91</v>
      </c>
      <c r="Q8" s="71" t="s">
        <v>90</v>
      </c>
      <c r="R8" s="71" t="s">
        <v>91</v>
      </c>
      <c r="S8" s="71" t="s">
        <v>90</v>
      </c>
      <c r="T8" s="71" t="s">
        <v>91</v>
      </c>
      <c r="U8" s="71" t="s">
        <v>90</v>
      </c>
      <c r="V8" s="71" t="s">
        <v>91</v>
      </c>
      <c r="W8" s="71" t="s">
        <v>90</v>
      </c>
      <c r="X8" s="71" t="s">
        <v>91</v>
      </c>
      <c r="Y8" s="71" t="s">
        <v>90</v>
      </c>
      <c r="Z8" s="71" t="s">
        <v>91</v>
      </c>
      <c r="AA8" s="71" t="s">
        <v>90</v>
      </c>
      <c r="AB8" s="71" t="s">
        <v>91</v>
      </c>
      <c r="AC8" s="71" t="s">
        <v>90</v>
      </c>
      <c r="AD8" s="71" t="s">
        <v>91</v>
      </c>
      <c r="AE8" s="71" t="s">
        <v>90</v>
      </c>
      <c r="AF8" s="71" t="s">
        <v>91</v>
      </c>
      <c r="AG8" s="71" t="s">
        <v>90</v>
      </c>
      <c r="AH8" s="71" t="s">
        <v>91</v>
      </c>
      <c r="AI8" s="71" t="s">
        <v>90</v>
      </c>
      <c r="AJ8" s="71" t="s">
        <v>91</v>
      </c>
      <c r="AK8" s="71" t="s">
        <v>90</v>
      </c>
      <c r="AL8" s="71" t="s">
        <v>91</v>
      </c>
      <c r="AM8" s="71" t="s">
        <v>90</v>
      </c>
      <c r="AN8" s="71" t="s">
        <v>91</v>
      </c>
      <c r="AO8" s="71" t="s">
        <v>90</v>
      </c>
      <c r="AP8" s="71" t="s">
        <v>91</v>
      </c>
      <c r="AQ8" s="71" t="s">
        <v>82</v>
      </c>
      <c r="AR8" s="71" t="s">
        <v>110</v>
      </c>
      <c r="AS8" s="60" t="s">
        <v>22</v>
      </c>
      <c r="AT8" s="60" t="s">
        <v>22</v>
      </c>
      <c r="AU8" s="60" t="s">
        <v>22</v>
      </c>
      <c r="AV8" s="73" t="s">
        <v>22</v>
      </c>
      <c r="AW8" s="73" t="s">
        <v>22</v>
      </c>
      <c r="AX8" s="73" t="s">
        <v>22</v>
      </c>
      <c r="AY8" s="60"/>
    </row>
    <row r="9" spans="1:51" s="108" customFormat="1" ht="42" x14ac:dyDescent="0.3">
      <c r="A9" s="102">
        <v>802</v>
      </c>
      <c r="B9" s="103" t="s">
        <v>34</v>
      </c>
      <c r="C9" s="104" t="s">
        <v>204</v>
      </c>
      <c r="D9" s="104" t="s">
        <v>204</v>
      </c>
      <c r="E9" s="104" t="s">
        <v>204</v>
      </c>
      <c r="F9" s="104" t="s">
        <v>204</v>
      </c>
      <c r="G9" s="104" t="s">
        <v>212</v>
      </c>
      <c r="H9" s="104" t="s">
        <v>197</v>
      </c>
      <c r="I9" s="104" t="s">
        <v>213</v>
      </c>
      <c r="J9" s="104" t="s">
        <v>197</v>
      </c>
      <c r="K9" s="104" t="s">
        <v>204</v>
      </c>
      <c r="L9" s="104" t="s">
        <v>204</v>
      </c>
      <c r="M9" s="104" t="s">
        <v>204</v>
      </c>
      <c r="N9" s="104" t="s">
        <v>204</v>
      </c>
      <c r="O9" s="104" t="s">
        <v>204</v>
      </c>
      <c r="P9" s="104" t="s">
        <v>204</v>
      </c>
      <c r="Q9" s="104" t="s">
        <v>204</v>
      </c>
      <c r="R9" s="104" t="s">
        <v>204</v>
      </c>
      <c r="S9" s="104" t="s">
        <v>196</v>
      </c>
      <c r="T9" s="104" t="s">
        <v>197</v>
      </c>
      <c r="U9" s="104" t="s">
        <v>204</v>
      </c>
      <c r="V9" s="104" t="s">
        <v>204</v>
      </c>
      <c r="W9" s="104" t="s">
        <v>204</v>
      </c>
      <c r="X9" s="104" t="s">
        <v>204</v>
      </c>
      <c r="Y9" s="104" t="s">
        <v>204</v>
      </c>
      <c r="Z9" s="104" t="s">
        <v>204</v>
      </c>
      <c r="AA9" s="104" t="s">
        <v>204</v>
      </c>
      <c r="AB9" s="104" t="s">
        <v>204</v>
      </c>
      <c r="AC9" s="104" t="s">
        <v>202</v>
      </c>
      <c r="AD9" s="104" t="s">
        <v>197</v>
      </c>
      <c r="AE9" s="104" t="s">
        <v>204</v>
      </c>
      <c r="AF9" s="104" t="s">
        <v>204</v>
      </c>
      <c r="AG9" s="104" t="s">
        <v>204</v>
      </c>
      <c r="AH9" s="104" t="s">
        <v>204</v>
      </c>
      <c r="AI9" s="104" t="s">
        <v>214</v>
      </c>
      <c r="AJ9" s="104" t="s">
        <v>197</v>
      </c>
      <c r="AK9" s="104" t="s">
        <v>214</v>
      </c>
      <c r="AL9" s="104" t="s">
        <v>197</v>
      </c>
      <c r="AM9" s="104" t="s">
        <v>214</v>
      </c>
      <c r="AN9" s="104" t="s">
        <v>197</v>
      </c>
      <c r="AO9" s="104" t="s">
        <v>214</v>
      </c>
      <c r="AP9" s="104" t="s">
        <v>197</v>
      </c>
      <c r="AQ9" s="104" t="s">
        <v>278</v>
      </c>
      <c r="AR9" s="104" t="s">
        <v>203</v>
      </c>
      <c r="AS9" s="105">
        <f>21-(COUNTIF(C9:AR9,"х")/2)</f>
        <v>9</v>
      </c>
      <c r="AT9" s="105">
        <v>8</v>
      </c>
      <c r="AU9" s="105">
        <f>COUNTIF(C9:AR9,"да")</f>
        <v>8</v>
      </c>
      <c r="AV9" s="106">
        <f>IF(AS9=0,"х",AT9/AS9*100)</f>
        <v>88.888888888888886</v>
      </c>
      <c r="AW9" s="106">
        <f>IF(AS9=0,"х",AU9/AS9*100)</f>
        <v>88.888888888888886</v>
      </c>
      <c r="AX9" s="106">
        <f>IF(AS9=0,"х",((AV9*0.3)+(AW9*0.7)))</f>
        <v>88.888888888888886</v>
      </c>
      <c r="AY9" s="107" t="str">
        <f>IF(AX9="х","1",IF(AX9=100,"5",IF(AND(AX9&gt;=90,AX9&lt;100),"3",IF(AND(AX9&gt;=80,AX9&lt;90),"1",IF(AND(AX9&lt;80),"0")))))</f>
        <v>1</v>
      </c>
    </row>
    <row r="10" spans="1:51" s="108" customFormat="1" ht="42" x14ac:dyDescent="0.3">
      <c r="A10" s="102">
        <v>803</v>
      </c>
      <c r="B10" s="109" t="s">
        <v>7</v>
      </c>
      <c r="C10" s="104" t="s">
        <v>204</v>
      </c>
      <c r="D10" s="104" t="s">
        <v>204</v>
      </c>
      <c r="E10" s="104" t="s">
        <v>204</v>
      </c>
      <c r="F10" s="104" t="s">
        <v>204</v>
      </c>
      <c r="G10" s="104" t="s">
        <v>204</v>
      </c>
      <c r="H10" s="104" t="s">
        <v>204</v>
      </c>
      <c r="I10" s="104" t="s">
        <v>204</v>
      </c>
      <c r="J10" s="104" t="s">
        <v>204</v>
      </c>
      <c r="K10" s="104" t="s">
        <v>204</v>
      </c>
      <c r="L10" s="104" t="s">
        <v>204</v>
      </c>
      <c r="M10" s="104" t="s">
        <v>204</v>
      </c>
      <c r="N10" s="104" t="s">
        <v>204</v>
      </c>
      <c r="O10" s="104" t="s">
        <v>204</v>
      </c>
      <c r="P10" s="104" t="s">
        <v>204</v>
      </c>
      <c r="Q10" s="104" t="s">
        <v>204</v>
      </c>
      <c r="R10" s="104" t="s">
        <v>204</v>
      </c>
      <c r="S10" s="120" t="s">
        <v>198</v>
      </c>
      <c r="T10" s="104" t="s">
        <v>197</v>
      </c>
      <c r="U10" s="104" t="s">
        <v>204</v>
      </c>
      <c r="V10" s="104" t="s">
        <v>204</v>
      </c>
      <c r="W10" s="104" t="s">
        <v>204</v>
      </c>
      <c r="X10" s="104" t="s">
        <v>204</v>
      </c>
      <c r="Y10" s="104" t="s">
        <v>204</v>
      </c>
      <c r="Z10" s="104" t="s">
        <v>204</v>
      </c>
      <c r="AA10" s="104" t="s">
        <v>204</v>
      </c>
      <c r="AB10" s="104" t="s">
        <v>204</v>
      </c>
      <c r="AC10" s="104" t="s">
        <v>204</v>
      </c>
      <c r="AD10" s="104" t="s">
        <v>204</v>
      </c>
      <c r="AE10" s="104" t="s">
        <v>204</v>
      </c>
      <c r="AF10" s="104" t="s">
        <v>204</v>
      </c>
      <c r="AG10" s="104" t="s">
        <v>204</v>
      </c>
      <c r="AH10" s="104" t="s">
        <v>204</v>
      </c>
      <c r="AI10" s="104" t="s">
        <v>214</v>
      </c>
      <c r="AJ10" s="104" t="s">
        <v>197</v>
      </c>
      <c r="AK10" s="104" t="s">
        <v>204</v>
      </c>
      <c r="AL10" s="104" t="s">
        <v>204</v>
      </c>
      <c r="AM10" s="104" t="s">
        <v>204</v>
      </c>
      <c r="AN10" s="104" t="s">
        <v>204</v>
      </c>
      <c r="AO10" s="104" t="s">
        <v>204</v>
      </c>
      <c r="AP10" s="104" t="s">
        <v>204</v>
      </c>
      <c r="AQ10" s="104" t="s">
        <v>216</v>
      </c>
      <c r="AR10" s="104" t="s">
        <v>197</v>
      </c>
      <c r="AS10" s="105">
        <f t="shared" ref="AS10:AS40" si="0">21-(COUNTIF(C10:AR10,"х")/2)</f>
        <v>3</v>
      </c>
      <c r="AT10" s="105">
        <v>2</v>
      </c>
      <c r="AU10" s="105">
        <f t="shared" ref="AU10:AU40" si="1">COUNTIF(C10:AR10,"да")</f>
        <v>3</v>
      </c>
      <c r="AV10" s="106">
        <f t="shared" ref="AV10:AV40" si="2">IF(AS10=0,"х",AT10/AS10*100)</f>
        <v>66.666666666666657</v>
      </c>
      <c r="AW10" s="106">
        <f t="shared" ref="AW10:AW40" si="3">IF(AS10=0,"х",AU10/AS10*100)</f>
        <v>100</v>
      </c>
      <c r="AX10" s="106">
        <f t="shared" ref="AX10:AX40" si="4">IF(AS10=0,"х",((AV10*0.3)+(AW10*0.7)))</f>
        <v>90</v>
      </c>
      <c r="AY10" s="107" t="str">
        <f>IF(AX10="х","1",IF(AX10=100,"5",IF(AND(AX10&gt;=90,AX10&lt;100),"3",IF(AND(AX10&gt;=80,AX10&lt;90),"1",IF(AND(AX10&lt;80),"0")))))</f>
        <v>3</v>
      </c>
    </row>
    <row r="11" spans="1:51" s="108" customFormat="1" ht="42" x14ac:dyDescent="0.3">
      <c r="A11" s="102">
        <v>811</v>
      </c>
      <c r="B11" s="109" t="s">
        <v>8</v>
      </c>
      <c r="C11" s="104" t="s">
        <v>215</v>
      </c>
      <c r="D11" s="104" t="s">
        <v>197</v>
      </c>
      <c r="E11" s="104" t="s">
        <v>204</v>
      </c>
      <c r="F11" s="104" t="s">
        <v>204</v>
      </c>
      <c r="G11" s="104" t="s">
        <v>204</v>
      </c>
      <c r="H11" s="104" t="s">
        <v>204</v>
      </c>
      <c r="I11" s="104" t="s">
        <v>204</v>
      </c>
      <c r="J11" s="104" t="s">
        <v>204</v>
      </c>
      <c r="K11" s="104" t="s">
        <v>204</v>
      </c>
      <c r="L11" s="104" t="s">
        <v>204</v>
      </c>
      <c r="M11" s="104" t="s">
        <v>213</v>
      </c>
      <c r="N11" s="104" t="s">
        <v>197</v>
      </c>
      <c r="O11" s="104" t="s">
        <v>198</v>
      </c>
      <c r="P11" s="104" t="s">
        <v>203</v>
      </c>
      <c r="Q11" s="104" t="s">
        <v>204</v>
      </c>
      <c r="R11" s="104" t="s">
        <v>204</v>
      </c>
      <c r="S11" s="120" t="s">
        <v>199</v>
      </c>
      <c r="T11" s="104" t="s">
        <v>197</v>
      </c>
      <c r="U11" s="104" t="s">
        <v>204</v>
      </c>
      <c r="V11" s="104" t="s">
        <v>204</v>
      </c>
      <c r="W11" s="104" t="s">
        <v>204</v>
      </c>
      <c r="X11" s="104" t="s">
        <v>204</v>
      </c>
      <c r="Y11" s="104" t="s">
        <v>204</v>
      </c>
      <c r="Z11" s="104" t="s">
        <v>204</v>
      </c>
      <c r="AA11" s="104" t="s">
        <v>204</v>
      </c>
      <c r="AB11" s="104" t="s">
        <v>204</v>
      </c>
      <c r="AC11" s="104" t="s">
        <v>204</v>
      </c>
      <c r="AD11" s="104" t="s">
        <v>204</v>
      </c>
      <c r="AE11" s="104" t="s">
        <v>214</v>
      </c>
      <c r="AF11" s="104" t="s">
        <v>197</v>
      </c>
      <c r="AG11" s="104" t="s">
        <v>217</v>
      </c>
      <c r="AH11" s="104" t="s">
        <v>197</v>
      </c>
      <c r="AI11" s="104" t="s">
        <v>218</v>
      </c>
      <c r="AJ11" s="104" t="s">
        <v>197</v>
      </c>
      <c r="AK11" s="104" t="s">
        <v>218</v>
      </c>
      <c r="AL11" s="104" t="s">
        <v>197</v>
      </c>
      <c r="AM11" s="104" t="s">
        <v>204</v>
      </c>
      <c r="AN11" s="104" t="s">
        <v>204</v>
      </c>
      <c r="AO11" s="104" t="s">
        <v>214</v>
      </c>
      <c r="AP11" s="104" t="s">
        <v>197</v>
      </c>
      <c r="AQ11" s="104" t="s">
        <v>219</v>
      </c>
      <c r="AR11" s="104" t="s">
        <v>197</v>
      </c>
      <c r="AS11" s="105">
        <f t="shared" si="0"/>
        <v>10</v>
      </c>
      <c r="AT11" s="105">
        <v>7</v>
      </c>
      <c r="AU11" s="105">
        <f t="shared" si="1"/>
        <v>9</v>
      </c>
      <c r="AV11" s="106">
        <f t="shared" si="2"/>
        <v>70</v>
      </c>
      <c r="AW11" s="106">
        <f t="shared" si="3"/>
        <v>90</v>
      </c>
      <c r="AX11" s="106">
        <f t="shared" si="4"/>
        <v>84</v>
      </c>
      <c r="AY11" s="107" t="str">
        <f t="shared" ref="AY11:AY40" si="5">IF(AX11="х","1",IF(AX11=100,"5",IF(AND(AX11&gt;=90,AX11&lt;100),"3",IF(AND(AX11&gt;=80,AX11&lt;90),"1",IF(AND(AX11&lt;80),"0")))))</f>
        <v>1</v>
      </c>
    </row>
    <row r="12" spans="1:51" s="108" customFormat="1" ht="63" x14ac:dyDescent="0.3">
      <c r="A12" s="102">
        <v>812</v>
      </c>
      <c r="B12" s="103" t="s">
        <v>76</v>
      </c>
      <c r="C12" s="104" t="s">
        <v>204</v>
      </c>
      <c r="D12" s="104" t="s">
        <v>204</v>
      </c>
      <c r="E12" s="104" t="s">
        <v>205</v>
      </c>
      <c r="F12" s="104" t="s">
        <v>203</v>
      </c>
      <c r="G12" s="104" t="s">
        <v>204</v>
      </c>
      <c r="H12" s="104" t="s">
        <v>204</v>
      </c>
      <c r="I12" s="104" t="s">
        <v>232</v>
      </c>
      <c r="J12" s="104" t="s">
        <v>197</v>
      </c>
      <c r="K12" s="104" t="s">
        <v>213</v>
      </c>
      <c r="L12" s="104" t="s">
        <v>197</v>
      </c>
      <c r="M12" s="104" t="s">
        <v>204</v>
      </c>
      <c r="N12" s="104" t="s">
        <v>204</v>
      </c>
      <c r="O12" s="104" t="s">
        <v>204</v>
      </c>
      <c r="P12" s="104" t="s">
        <v>204</v>
      </c>
      <c r="Q12" s="104" t="s">
        <v>204</v>
      </c>
      <c r="R12" s="104" t="s">
        <v>204</v>
      </c>
      <c r="S12" s="120" t="s">
        <v>199</v>
      </c>
      <c r="T12" s="104" t="s">
        <v>197</v>
      </c>
      <c r="U12" s="104" t="s">
        <v>204</v>
      </c>
      <c r="V12" s="104" t="s">
        <v>204</v>
      </c>
      <c r="W12" s="104" t="s">
        <v>204</v>
      </c>
      <c r="X12" s="104" t="s">
        <v>204</v>
      </c>
      <c r="Y12" s="104" t="s">
        <v>222</v>
      </c>
      <c r="Z12" s="104" t="s">
        <v>197</v>
      </c>
      <c r="AA12" s="104" t="s">
        <v>204</v>
      </c>
      <c r="AB12" s="104" t="s">
        <v>204</v>
      </c>
      <c r="AC12" s="104" t="s">
        <v>204</v>
      </c>
      <c r="AD12" s="104" t="s">
        <v>204</v>
      </c>
      <c r="AE12" s="104" t="s">
        <v>204</v>
      </c>
      <c r="AF12" s="104" t="s">
        <v>204</v>
      </c>
      <c r="AG12" s="104" t="s">
        <v>204</v>
      </c>
      <c r="AH12" s="104" t="s">
        <v>204</v>
      </c>
      <c r="AI12" s="104" t="s">
        <v>214</v>
      </c>
      <c r="AJ12" s="104" t="s">
        <v>197</v>
      </c>
      <c r="AK12" s="104" t="s">
        <v>204</v>
      </c>
      <c r="AL12" s="104" t="s">
        <v>204</v>
      </c>
      <c r="AM12" s="104" t="s">
        <v>214</v>
      </c>
      <c r="AN12" s="104" t="s">
        <v>197</v>
      </c>
      <c r="AO12" s="104" t="s">
        <v>204</v>
      </c>
      <c r="AP12" s="104" t="s">
        <v>204</v>
      </c>
      <c r="AQ12" s="104" t="s">
        <v>227</v>
      </c>
      <c r="AR12" s="104" t="s">
        <v>197</v>
      </c>
      <c r="AS12" s="105">
        <f t="shared" si="0"/>
        <v>8</v>
      </c>
      <c r="AT12" s="105">
        <v>6</v>
      </c>
      <c r="AU12" s="105">
        <f t="shared" si="1"/>
        <v>7</v>
      </c>
      <c r="AV12" s="106">
        <f t="shared" si="2"/>
        <v>75</v>
      </c>
      <c r="AW12" s="106">
        <f t="shared" si="3"/>
        <v>87.5</v>
      </c>
      <c r="AX12" s="106">
        <f t="shared" si="4"/>
        <v>83.75</v>
      </c>
      <c r="AY12" s="107" t="str">
        <f t="shared" si="5"/>
        <v>1</v>
      </c>
    </row>
    <row r="13" spans="1:51" s="108" customFormat="1" ht="42" x14ac:dyDescent="0.3">
      <c r="A13" s="102">
        <v>814</v>
      </c>
      <c r="B13" s="103" t="s">
        <v>77</v>
      </c>
      <c r="C13" s="104" t="s">
        <v>204</v>
      </c>
      <c r="D13" s="104" t="s">
        <v>204</v>
      </c>
      <c r="E13" s="104" t="s">
        <v>205</v>
      </c>
      <c r="F13" s="104" t="s">
        <v>203</v>
      </c>
      <c r="G13" s="104" t="s">
        <v>204</v>
      </c>
      <c r="H13" s="104" t="s">
        <v>204</v>
      </c>
      <c r="I13" s="104" t="s">
        <v>205</v>
      </c>
      <c r="J13" s="104" t="s">
        <v>203</v>
      </c>
      <c r="K13" s="104" t="s">
        <v>205</v>
      </c>
      <c r="L13" s="104" t="s">
        <v>203</v>
      </c>
      <c r="M13" s="104" t="s">
        <v>204</v>
      </c>
      <c r="N13" s="104" t="s">
        <v>204</v>
      </c>
      <c r="O13" s="104" t="s">
        <v>204</v>
      </c>
      <c r="P13" s="104" t="s">
        <v>204</v>
      </c>
      <c r="Q13" s="104" t="s">
        <v>204</v>
      </c>
      <c r="R13" s="104" t="s">
        <v>204</v>
      </c>
      <c r="S13" s="104" t="s">
        <v>196</v>
      </c>
      <c r="T13" s="104" t="s">
        <v>197</v>
      </c>
      <c r="U13" s="104" t="s">
        <v>204</v>
      </c>
      <c r="V13" s="104" t="s">
        <v>204</v>
      </c>
      <c r="W13" s="104" t="s">
        <v>204</v>
      </c>
      <c r="X13" s="104" t="s">
        <v>204</v>
      </c>
      <c r="Y13" s="104" t="s">
        <v>205</v>
      </c>
      <c r="Z13" s="104" t="s">
        <v>203</v>
      </c>
      <c r="AA13" s="104" t="s">
        <v>233</v>
      </c>
      <c r="AB13" s="104" t="s">
        <v>197</v>
      </c>
      <c r="AC13" s="104" t="s">
        <v>204</v>
      </c>
      <c r="AD13" s="104" t="s">
        <v>204</v>
      </c>
      <c r="AE13" s="104" t="s">
        <v>204</v>
      </c>
      <c r="AF13" s="104" t="s">
        <v>204</v>
      </c>
      <c r="AG13" s="104" t="s">
        <v>204</v>
      </c>
      <c r="AH13" s="104" t="s">
        <v>204</v>
      </c>
      <c r="AI13" s="104" t="s">
        <v>214</v>
      </c>
      <c r="AJ13" s="104" t="s">
        <v>203</v>
      </c>
      <c r="AK13" s="104" t="s">
        <v>214</v>
      </c>
      <c r="AL13" s="104" t="s">
        <v>197</v>
      </c>
      <c r="AM13" s="104" t="s">
        <v>205</v>
      </c>
      <c r="AN13" s="104" t="s">
        <v>203</v>
      </c>
      <c r="AO13" s="104" t="s">
        <v>204</v>
      </c>
      <c r="AP13" s="104" t="s">
        <v>204</v>
      </c>
      <c r="AQ13" s="104" t="s">
        <v>235</v>
      </c>
      <c r="AR13" s="104" t="s">
        <v>203</v>
      </c>
      <c r="AS13" s="105">
        <f t="shared" si="0"/>
        <v>10</v>
      </c>
      <c r="AT13" s="105">
        <v>4</v>
      </c>
      <c r="AU13" s="105">
        <f t="shared" si="1"/>
        <v>3</v>
      </c>
      <c r="AV13" s="106">
        <f t="shared" si="2"/>
        <v>40</v>
      </c>
      <c r="AW13" s="106">
        <f t="shared" si="3"/>
        <v>30</v>
      </c>
      <c r="AX13" s="106">
        <f t="shared" si="4"/>
        <v>33</v>
      </c>
      <c r="AY13" s="107" t="str">
        <f t="shared" si="5"/>
        <v>0</v>
      </c>
    </row>
    <row r="14" spans="1:51" s="108" customFormat="1" ht="63" x14ac:dyDescent="0.3">
      <c r="A14" s="102">
        <v>815</v>
      </c>
      <c r="B14" s="109" t="s">
        <v>54</v>
      </c>
      <c r="C14" s="104" t="s">
        <v>204</v>
      </c>
      <c r="D14" s="104" t="s">
        <v>204</v>
      </c>
      <c r="E14" s="104" t="s">
        <v>206</v>
      </c>
      <c r="F14" s="104" t="s">
        <v>197</v>
      </c>
      <c r="G14" s="104" t="s">
        <v>204</v>
      </c>
      <c r="H14" s="104" t="s">
        <v>204</v>
      </c>
      <c r="I14" s="104" t="s">
        <v>236</v>
      </c>
      <c r="J14" s="104" t="s">
        <v>197</v>
      </c>
      <c r="K14" s="104" t="s">
        <v>236</v>
      </c>
      <c r="L14" s="104" t="s">
        <v>197</v>
      </c>
      <c r="M14" s="104" t="s">
        <v>204</v>
      </c>
      <c r="N14" s="104" t="s">
        <v>204</v>
      </c>
      <c r="O14" s="104" t="s">
        <v>204</v>
      </c>
      <c r="P14" s="104" t="s">
        <v>204</v>
      </c>
      <c r="Q14" s="104" t="s">
        <v>204</v>
      </c>
      <c r="R14" s="104" t="s">
        <v>204</v>
      </c>
      <c r="S14" s="120" t="s">
        <v>199</v>
      </c>
      <c r="T14" s="104" t="s">
        <v>197</v>
      </c>
      <c r="U14" s="104" t="s">
        <v>204</v>
      </c>
      <c r="V14" s="104" t="s">
        <v>204</v>
      </c>
      <c r="W14" s="104" t="s">
        <v>204</v>
      </c>
      <c r="X14" s="104" t="s">
        <v>204</v>
      </c>
      <c r="Y14" s="120" t="s">
        <v>199</v>
      </c>
      <c r="Z14" s="104" t="s">
        <v>197</v>
      </c>
      <c r="AA14" s="104" t="s">
        <v>204</v>
      </c>
      <c r="AB14" s="104" t="s">
        <v>204</v>
      </c>
      <c r="AC14" s="104" t="s">
        <v>204</v>
      </c>
      <c r="AD14" s="104" t="s">
        <v>204</v>
      </c>
      <c r="AE14" s="104" t="s">
        <v>204</v>
      </c>
      <c r="AF14" s="104" t="s">
        <v>204</v>
      </c>
      <c r="AG14" s="104" t="s">
        <v>204</v>
      </c>
      <c r="AH14" s="104" t="s">
        <v>204</v>
      </c>
      <c r="AI14" s="104" t="s">
        <v>217</v>
      </c>
      <c r="AJ14" s="104" t="s">
        <v>197</v>
      </c>
      <c r="AK14" s="104" t="s">
        <v>204</v>
      </c>
      <c r="AL14" s="104" t="s">
        <v>204</v>
      </c>
      <c r="AM14" s="104" t="s">
        <v>199</v>
      </c>
      <c r="AN14" s="104" t="s">
        <v>197</v>
      </c>
      <c r="AO14" s="104" t="s">
        <v>204</v>
      </c>
      <c r="AP14" s="104" t="s">
        <v>204</v>
      </c>
      <c r="AQ14" s="104" t="s">
        <v>227</v>
      </c>
      <c r="AR14" s="104" t="s">
        <v>197</v>
      </c>
      <c r="AS14" s="105">
        <f t="shared" si="0"/>
        <v>8</v>
      </c>
      <c r="AT14" s="105">
        <v>7</v>
      </c>
      <c r="AU14" s="105">
        <f t="shared" si="1"/>
        <v>8</v>
      </c>
      <c r="AV14" s="106">
        <f t="shared" si="2"/>
        <v>87.5</v>
      </c>
      <c r="AW14" s="106">
        <f t="shared" si="3"/>
        <v>100</v>
      </c>
      <c r="AX14" s="106">
        <f t="shared" si="4"/>
        <v>96.25</v>
      </c>
      <c r="AY14" s="107" t="str">
        <f t="shared" si="5"/>
        <v>3</v>
      </c>
    </row>
    <row r="15" spans="1:51" s="108" customFormat="1" ht="63" x14ac:dyDescent="0.3">
      <c r="A15" s="102">
        <v>816</v>
      </c>
      <c r="B15" s="103" t="s">
        <v>35</v>
      </c>
      <c r="C15" s="104" t="s">
        <v>204</v>
      </c>
      <c r="D15" s="104" t="s">
        <v>204</v>
      </c>
      <c r="E15" s="104" t="s">
        <v>207</v>
      </c>
      <c r="F15" s="104" t="s">
        <v>197</v>
      </c>
      <c r="G15" s="104" t="s">
        <v>204</v>
      </c>
      <c r="H15" s="104" t="s">
        <v>204</v>
      </c>
      <c r="I15" s="104" t="s">
        <v>213</v>
      </c>
      <c r="J15" s="104" t="s">
        <v>197</v>
      </c>
      <c r="K15" s="104" t="s">
        <v>213</v>
      </c>
      <c r="L15" s="104" t="s">
        <v>197</v>
      </c>
      <c r="M15" s="104" t="s">
        <v>204</v>
      </c>
      <c r="N15" s="104" t="s">
        <v>204</v>
      </c>
      <c r="O15" s="104" t="s">
        <v>204</v>
      </c>
      <c r="P15" s="104" t="s">
        <v>204</v>
      </c>
      <c r="Q15" s="104" t="s">
        <v>204</v>
      </c>
      <c r="R15" s="104" t="s">
        <v>204</v>
      </c>
      <c r="S15" s="120" t="s">
        <v>198</v>
      </c>
      <c r="T15" s="104" t="s">
        <v>197</v>
      </c>
      <c r="U15" s="104" t="s">
        <v>204</v>
      </c>
      <c r="V15" s="104" t="s">
        <v>204</v>
      </c>
      <c r="W15" s="104" t="s">
        <v>204</v>
      </c>
      <c r="X15" s="104" t="s">
        <v>204</v>
      </c>
      <c r="Y15" s="104" t="s">
        <v>237</v>
      </c>
      <c r="Z15" s="104" t="s">
        <v>197</v>
      </c>
      <c r="AA15" s="104" t="s">
        <v>204</v>
      </c>
      <c r="AB15" s="104" t="s">
        <v>204</v>
      </c>
      <c r="AC15" s="104" t="s">
        <v>204</v>
      </c>
      <c r="AD15" s="104" t="s">
        <v>204</v>
      </c>
      <c r="AE15" s="104" t="s">
        <v>204</v>
      </c>
      <c r="AF15" s="104" t="s">
        <v>204</v>
      </c>
      <c r="AG15" s="104" t="s">
        <v>204</v>
      </c>
      <c r="AH15" s="104" t="s">
        <v>204</v>
      </c>
      <c r="AI15" s="104" t="s">
        <v>214</v>
      </c>
      <c r="AJ15" s="104" t="s">
        <v>197</v>
      </c>
      <c r="AK15" s="104" t="s">
        <v>204</v>
      </c>
      <c r="AL15" s="104" t="s">
        <v>204</v>
      </c>
      <c r="AM15" s="104" t="s">
        <v>204</v>
      </c>
      <c r="AN15" s="104" t="s">
        <v>204</v>
      </c>
      <c r="AO15" s="104" t="s">
        <v>204</v>
      </c>
      <c r="AP15" s="104" t="s">
        <v>204</v>
      </c>
      <c r="AQ15" s="104" t="s">
        <v>280</v>
      </c>
      <c r="AR15" s="104" t="s">
        <v>203</v>
      </c>
      <c r="AS15" s="105">
        <f t="shared" si="0"/>
        <v>7</v>
      </c>
      <c r="AT15" s="105">
        <v>6</v>
      </c>
      <c r="AU15" s="105">
        <f t="shared" si="1"/>
        <v>6</v>
      </c>
      <c r="AV15" s="106">
        <f t="shared" si="2"/>
        <v>85.714285714285708</v>
      </c>
      <c r="AW15" s="106">
        <f t="shared" si="3"/>
        <v>85.714285714285708</v>
      </c>
      <c r="AX15" s="106">
        <f t="shared" si="4"/>
        <v>85.714285714285708</v>
      </c>
      <c r="AY15" s="107" t="str">
        <f t="shared" si="5"/>
        <v>1</v>
      </c>
    </row>
    <row r="16" spans="1:51" s="108" customFormat="1" ht="63" x14ac:dyDescent="0.3">
      <c r="A16" s="110">
        <v>818</v>
      </c>
      <c r="B16" s="103" t="s">
        <v>56</v>
      </c>
      <c r="C16" s="104" t="s">
        <v>204</v>
      </c>
      <c r="D16" s="104" t="s">
        <v>204</v>
      </c>
      <c r="E16" s="104" t="s">
        <v>204</v>
      </c>
      <c r="F16" s="104" t="s">
        <v>204</v>
      </c>
      <c r="G16" s="104" t="s">
        <v>204</v>
      </c>
      <c r="H16" s="104" t="s">
        <v>204</v>
      </c>
      <c r="I16" s="104" t="s">
        <v>204</v>
      </c>
      <c r="J16" s="104" t="s">
        <v>204</v>
      </c>
      <c r="K16" s="104" t="s">
        <v>204</v>
      </c>
      <c r="L16" s="104" t="s">
        <v>204</v>
      </c>
      <c r="M16" s="104" t="s">
        <v>204</v>
      </c>
      <c r="N16" s="104" t="s">
        <v>204</v>
      </c>
      <c r="O16" s="104" t="s">
        <v>204</v>
      </c>
      <c r="P16" s="104" t="s">
        <v>204</v>
      </c>
      <c r="Q16" s="104" t="s">
        <v>204</v>
      </c>
      <c r="R16" s="104" t="s">
        <v>204</v>
      </c>
      <c r="S16" s="120" t="s">
        <v>198</v>
      </c>
      <c r="T16" s="104" t="s">
        <v>197</v>
      </c>
      <c r="U16" s="104" t="s">
        <v>204</v>
      </c>
      <c r="V16" s="104" t="s">
        <v>204</v>
      </c>
      <c r="W16" s="104" t="s">
        <v>204</v>
      </c>
      <c r="X16" s="104" t="s">
        <v>204</v>
      </c>
      <c r="Y16" s="104" t="s">
        <v>204</v>
      </c>
      <c r="Z16" s="104" t="s">
        <v>204</v>
      </c>
      <c r="AA16" s="104" t="s">
        <v>204</v>
      </c>
      <c r="AB16" s="104" t="s">
        <v>204</v>
      </c>
      <c r="AC16" s="104" t="s">
        <v>204</v>
      </c>
      <c r="AD16" s="104" t="s">
        <v>204</v>
      </c>
      <c r="AE16" s="104" t="s">
        <v>204</v>
      </c>
      <c r="AF16" s="104" t="s">
        <v>204</v>
      </c>
      <c r="AG16" s="104" t="s">
        <v>204</v>
      </c>
      <c r="AH16" s="104" t="s">
        <v>204</v>
      </c>
      <c r="AI16" s="104" t="s">
        <v>214</v>
      </c>
      <c r="AJ16" s="104" t="s">
        <v>197</v>
      </c>
      <c r="AK16" s="104" t="s">
        <v>204</v>
      </c>
      <c r="AL16" s="104" t="s">
        <v>204</v>
      </c>
      <c r="AM16" s="104" t="s">
        <v>204</v>
      </c>
      <c r="AN16" s="104" t="s">
        <v>204</v>
      </c>
      <c r="AO16" s="104" t="s">
        <v>204</v>
      </c>
      <c r="AP16" s="104" t="s">
        <v>204</v>
      </c>
      <c r="AQ16" s="104" t="s">
        <v>220</v>
      </c>
      <c r="AR16" s="104" t="s">
        <v>203</v>
      </c>
      <c r="AS16" s="105">
        <f t="shared" si="0"/>
        <v>3</v>
      </c>
      <c r="AT16" s="105">
        <v>2</v>
      </c>
      <c r="AU16" s="105">
        <f t="shared" si="1"/>
        <v>2</v>
      </c>
      <c r="AV16" s="106">
        <f t="shared" si="2"/>
        <v>66.666666666666657</v>
      </c>
      <c r="AW16" s="106">
        <f t="shared" si="3"/>
        <v>66.666666666666657</v>
      </c>
      <c r="AX16" s="106">
        <f t="shared" si="4"/>
        <v>66.666666666666657</v>
      </c>
      <c r="AY16" s="107" t="str">
        <f t="shared" si="5"/>
        <v>0</v>
      </c>
    </row>
    <row r="17" spans="1:51" s="108" customFormat="1" ht="42" x14ac:dyDescent="0.3">
      <c r="A17" s="102">
        <v>820</v>
      </c>
      <c r="B17" s="109" t="s">
        <v>2</v>
      </c>
      <c r="C17" s="104" t="s">
        <v>204</v>
      </c>
      <c r="D17" s="104" t="s">
        <v>204</v>
      </c>
      <c r="E17" s="104" t="s">
        <v>208</v>
      </c>
      <c r="F17" s="104" t="s">
        <v>203</v>
      </c>
      <c r="G17" s="104" t="s">
        <v>204</v>
      </c>
      <c r="H17" s="104" t="s">
        <v>204</v>
      </c>
      <c r="I17" s="104" t="s">
        <v>204</v>
      </c>
      <c r="J17" s="104" t="s">
        <v>204</v>
      </c>
      <c r="K17" s="104" t="s">
        <v>243</v>
      </c>
      <c r="L17" s="104" t="s">
        <v>197</v>
      </c>
      <c r="M17" s="104" t="s">
        <v>204</v>
      </c>
      <c r="N17" s="104" t="s">
        <v>204</v>
      </c>
      <c r="O17" s="104" t="s">
        <v>204</v>
      </c>
      <c r="P17" s="104" t="s">
        <v>204</v>
      </c>
      <c r="Q17" s="104" t="s">
        <v>204</v>
      </c>
      <c r="R17" s="104" t="s">
        <v>204</v>
      </c>
      <c r="S17" s="120" t="s">
        <v>198</v>
      </c>
      <c r="T17" s="104" t="s">
        <v>197</v>
      </c>
      <c r="U17" s="104" t="s">
        <v>204</v>
      </c>
      <c r="V17" s="104" t="s">
        <v>204</v>
      </c>
      <c r="W17" s="104" t="s">
        <v>204</v>
      </c>
      <c r="X17" s="104" t="s">
        <v>204</v>
      </c>
      <c r="Y17" s="120" t="s">
        <v>216</v>
      </c>
      <c r="Z17" s="104" t="s">
        <v>197</v>
      </c>
      <c r="AA17" s="104" t="s">
        <v>204</v>
      </c>
      <c r="AB17" s="104" t="s">
        <v>204</v>
      </c>
      <c r="AC17" s="104" t="s">
        <v>204</v>
      </c>
      <c r="AD17" s="104" t="s">
        <v>204</v>
      </c>
      <c r="AE17" s="104" t="s">
        <v>204</v>
      </c>
      <c r="AF17" s="104" t="s">
        <v>204</v>
      </c>
      <c r="AG17" s="104" t="s">
        <v>204</v>
      </c>
      <c r="AH17" s="104" t="s">
        <v>204</v>
      </c>
      <c r="AI17" s="104" t="s">
        <v>216</v>
      </c>
      <c r="AJ17" s="104" t="s">
        <v>197</v>
      </c>
      <c r="AK17" s="104" t="s">
        <v>245</v>
      </c>
      <c r="AL17" s="104" t="s">
        <v>197</v>
      </c>
      <c r="AM17" s="104" t="s">
        <v>204</v>
      </c>
      <c r="AN17" s="104" t="s">
        <v>204</v>
      </c>
      <c r="AO17" s="104" t="s">
        <v>248</v>
      </c>
      <c r="AP17" s="104" t="s">
        <v>203</v>
      </c>
      <c r="AQ17" s="104" t="s">
        <v>220</v>
      </c>
      <c r="AR17" s="104" t="s">
        <v>197</v>
      </c>
      <c r="AS17" s="105">
        <f t="shared" si="0"/>
        <v>8</v>
      </c>
      <c r="AT17" s="105">
        <v>2</v>
      </c>
      <c r="AU17" s="105">
        <f t="shared" si="1"/>
        <v>6</v>
      </c>
      <c r="AV17" s="106">
        <f t="shared" si="2"/>
        <v>25</v>
      </c>
      <c r="AW17" s="106">
        <f t="shared" si="3"/>
        <v>75</v>
      </c>
      <c r="AX17" s="106">
        <f t="shared" si="4"/>
        <v>60</v>
      </c>
      <c r="AY17" s="107" t="str">
        <f t="shared" si="5"/>
        <v>0</v>
      </c>
    </row>
    <row r="18" spans="1:51" s="108" customFormat="1" ht="42" x14ac:dyDescent="0.3">
      <c r="A18" s="102">
        <v>821</v>
      </c>
      <c r="B18" s="103" t="s">
        <v>48</v>
      </c>
      <c r="C18" s="104" t="s">
        <v>204</v>
      </c>
      <c r="D18" s="104" t="s">
        <v>204</v>
      </c>
      <c r="E18" s="104" t="s">
        <v>209</v>
      </c>
      <c r="F18" s="104" t="s">
        <v>197</v>
      </c>
      <c r="G18" s="104" t="s">
        <v>204</v>
      </c>
      <c r="H18" s="104" t="s">
        <v>204</v>
      </c>
      <c r="I18" s="104" t="s">
        <v>221</v>
      </c>
      <c r="J18" s="104" t="s">
        <v>197</v>
      </c>
      <c r="K18" s="104" t="s">
        <v>221</v>
      </c>
      <c r="L18" s="104" t="s">
        <v>197</v>
      </c>
      <c r="M18" s="104" t="s">
        <v>204</v>
      </c>
      <c r="N18" s="104" t="s">
        <v>204</v>
      </c>
      <c r="O18" s="104" t="s">
        <v>204</v>
      </c>
      <c r="P18" s="104" t="s">
        <v>204</v>
      </c>
      <c r="Q18" s="104" t="s">
        <v>222</v>
      </c>
      <c r="R18" s="104" t="s">
        <v>203</v>
      </c>
      <c r="S18" s="120" t="s">
        <v>200</v>
      </c>
      <c r="T18" s="104" t="s">
        <v>197</v>
      </c>
      <c r="U18" s="104" t="s">
        <v>204</v>
      </c>
      <c r="V18" s="104" t="s">
        <v>204</v>
      </c>
      <c r="W18" s="104" t="s">
        <v>204</v>
      </c>
      <c r="X18" s="104" t="s">
        <v>204</v>
      </c>
      <c r="Y18" s="104" t="s">
        <v>223</v>
      </c>
      <c r="Z18" s="104" t="s">
        <v>197</v>
      </c>
      <c r="AA18" s="104" t="s">
        <v>204</v>
      </c>
      <c r="AB18" s="104" t="s">
        <v>204</v>
      </c>
      <c r="AC18" s="104" t="s">
        <v>204</v>
      </c>
      <c r="AD18" s="104" t="s">
        <v>204</v>
      </c>
      <c r="AE18" s="104" t="s">
        <v>204</v>
      </c>
      <c r="AF18" s="104" t="s">
        <v>204</v>
      </c>
      <c r="AG18" s="104" t="s">
        <v>204</v>
      </c>
      <c r="AH18" s="104" t="s">
        <v>204</v>
      </c>
      <c r="AI18" s="104" t="s">
        <v>224</v>
      </c>
      <c r="AJ18" s="104" t="s">
        <v>203</v>
      </c>
      <c r="AK18" s="104" t="s">
        <v>224</v>
      </c>
      <c r="AL18" s="104" t="s">
        <v>203</v>
      </c>
      <c r="AM18" s="104" t="s">
        <v>204</v>
      </c>
      <c r="AN18" s="104" t="s">
        <v>204</v>
      </c>
      <c r="AO18" s="104" t="s">
        <v>204</v>
      </c>
      <c r="AP18" s="104" t="s">
        <v>204</v>
      </c>
      <c r="AQ18" s="104" t="s">
        <v>225</v>
      </c>
      <c r="AR18" s="104" t="s">
        <v>203</v>
      </c>
      <c r="AS18" s="105">
        <f t="shared" si="0"/>
        <v>9</v>
      </c>
      <c r="AT18" s="105">
        <v>4</v>
      </c>
      <c r="AU18" s="105">
        <f t="shared" si="1"/>
        <v>5</v>
      </c>
      <c r="AV18" s="106">
        <f t="shared" si="2"/>
        <v>44.444444444444443</v>
      </c>
      <c r="AW18" s="106">
        <f t="shared" si="3"/>
        <v>55.555555555555557</v>
      </c>
      <c r="AX18" s="106">
        <f t="shared" si="4"/>
        <v>52.222222222222214</v>
      </c>
      <c r="AY18" s="107" t="str">
        <f t="shared" si="5"/>
        <v>0</v>
      </c>
    </row>
    <row r="19" spans="1:51" s="108" customFormat="1" ht="42" x14ac:dyDescent="0.3">
      <c r="A19" s="102">
        <v>825</v>
      </c>
      <c r="B19" s="109" t="s">
        <v>53</v>
      </c>
      <c r="C19" s="104" t="s">
        <v>204</v>
      </c>
      <c r="D19" s="104" t="s">
        <v>204</v>
      </c>
      <c r="E19" s="104" t="s">
        <v>207</v>
      </c>
      <c r="F19" s="104" t="s">
        <v>197</v>
      </c>
      <c r="G19" s="104" t="s">
        <v>204</v>
      </c>
      <c r="H19" s="104" t="s">
        <v>204</v>
      </c>
      <c r="I19" s="104" t="s">
        <v>214</v>
      </c>
      <c r="J19" s="104" t="s">
        <v>203</v>
      </c>
      <c r="K19" s="104" t="s">
        <v>228</v>
      </c>
      <c r="L19" s="104" t="s">
        <v>203</v>
      </c>
      <c r="M19" s="104" t="s">
        <v>204</v>
      </c>
      <c r="N19" s="104" t="s">
        <v>204</v>
      </c>
      <c r="O19" s="104" t="s">
        <v>205</v>
      </c>
      <c r="P19" s="104" t="s">
        <v>203</v>
      </c>
      <c r="Q19" s="104" t="s">
        <v>204</v>
      </c>
      <c r="R19" s="104" t="s">
        <v>204</v>
      </c>
      <c r="S19" s="120" t="s">
        <v>200</v>
      </c>
      <c r="T19" s="104" t="s">
        <v>197</v>
      </c>
      <c r="U19" s="104" t="s">
        <v>204</v>
      </c>
      <c r="V19" s="104" t="s">
        <v>204</v>
      </c>
      <c r="W19" s="104" t="s">
        <v>204</v>
      </c>
      <c r="X19" s="104" t="s">
        <v>204</v>
      </c>
      <c r="Y19" s="104" t="s">
        <v>205</v>
      </c>
      <c r="Z19" s="104" t="s">
        <v>203</v>
      </c>
      <c r="AA19" s="104" t="s">
        <v>204</v>
      </c>
      <c r="AB19" s="104" t="s">
        <v>204</v>
      </c>
      <c r="AC19" s="104" t="s">
        <v>204</v>
      </c>
      <c r="AD19" s="104" t="s">
        <v>204</v>
      </c>
      <c r="AE19" s="104" t="s">
        <v>204</v>
      </c>
      <c r="AF19" s="104" t="s">
        <v>204</v>
      </c>
      <c r="AG19" s="104" t="s">
        <v>204</v>
      </c>
      <c r="AH19" s="104" t="s">
        <v>204</v>
      </c>
      <c r="AI19" s="104" t="s">
        <v>255</v>
      </c>
      <c r="AJ19" s="104" t="s">
        <v>203</v>
      </c>
      <c r="AK19" s="104" t="s">
        <v>250</v>
      </c>
      <c r="AL19" s="104" t="s">
        <v>203</v>
      </c>
      <c r="AM19" s="104" t="s">
        <v>251</v>
      </c>
      <c r="AN19" s="104" t="s">
        <v>203</v>
      </c>
      <c r="AO19" s="104" t="s">
        <v>204</v>
      </c>
      <c r="AP19" s="104" t="s">
        <v>204</v>
      </c>
      <c r="AQ19" s="104" t="s">
        <v>246</v>
      </c>
      <c r="AR19" s="104" t="s">
        <v>203</v>
      </c>
      <c r="AS19" s="105">
        <f t="shared" si="0"/>
        <v>10</v>
      </c>
      <c r="AT19" s="105">
        <v>3</v>
      </c>
      <c r="AU19" s="105">
        <f t="shared" si="1"/>
        <v>2</v>
      </c>
      <c r="AV19" s="106">
        <f t="shared" si="2"/>
        <v>30</v>
      </c>
      <c r="AW19" s="106">
        <f t="shared" si="3"/>
        <v>20</v>
      </c>
      <c r="AX19" s="106">
        <f t="shared" si="4"/>
        <v>23</v>
      </c>
      <c r="AY19" s="107" t="str">
        <f t="shared" si="5"/>
        <v>0</v>
      </c>
    </row>
    <row r="20" spans="1:51" s="108" customFormat="1" ht="63" x14ac:dyDescent="0.3">
      <c r="A20" s="110">
        <v>826</v>
      </c>
      <c r="B20" s="109" t="s">
        <v>58</v>
      </c>
      <c r="C20" s="104" t="s">
        <v>204</v>
      </c>
      <c r="D20" s="104" t="s">
        <v>204</v>
      </c>
      <c r="E20" s="104" t="s">
        <v>205</v>
      </c>
      <c r="F20" s="104" t="s">
        <v>203</v>
      </c>
      <c r="G20" s="104" t="s">
        <v>204</v>
      </c>
      <c r="H20" s="104" t="s">
        <v>204</v>
      </c>
      <c r="I20" s="104" t="s">
        <v>204</v>
      </c>
      <c r="J20" s="104" t="s">
        <v>204</v>
      </c>
      <c r="K20" s="104" t="s">
        <v>204</v>
      </c>
      <c r="L20" s="104" t="s">
        <v>204</v>
      </c>
      <c r="M20" s="104" t="s">
        <v>204</v>
      </c>
      <c r="N20" s="104" t="s">
        <v>204</v>
      </c>
      <c r="O20" s="104" t="s">
        <v>204</v>
      </c>
      <c r="P20" s="104" t="s">
        <v>204</v>
      </c>
      <c r="Q20" s="104" t="s">
        <v>204</v>
      </c>
      <c r="R20" s="104" t="s">
        <v>204</v>
      </c>
      <c r="S20" s="120" t="s">
        <v>198</v>
      </c>
      <c r="T20" s="104" t="s">
        <v>197</v>
      </c>
      <c r="U20" s="104" t="s">
        <v>204</v>
      </c>
      <c r="V20" s="104" t="s">
        <v>204</v>
      </c>
      <c r="W20" s="104" t="s">
        <v>204</v>
      </c>
      <c r="X20" s="104" t="s">
        <v>204</v>
      </c>
      <c r="Y20" s="120" t="s">
        <v>250</v>
      </c>
      <c r="Z20" s="104" t="s">
        <v>203</v>
      </c>
      <c r="AA20" s="104" t="s">
        <v>204</v>
      </c>
      <c r="AB20" s="104" t="s">
        <v>204</v>
      </c>
      <c r="AC20" s="104" t="s">
        <v>204</v>
      </c>
      <c r="AD20" s="104" t="s">
        <v>204</v>
      </c>
      <c r="AE20" s="104" t="s">
        <v>204</v>
      </c>
      <c r="AF20" s="104" t="s">
        <v>204</v>
      </c>
      <c r="AG20" s="104" t="s">
        <v>204</v>
      </c>
      <c r="AH20" s="104" t="s">
        <v>204</v>
      </c>
      <c r="AI20" s="104" t="s">
        <v>214</v>
      </c>
      <c r="AJ20" s="104" t="s">
        <v>197</v>
      </c>
      <c r="AK20" s="104" t="s">
        <v>204</v>
      </c>
      <c r="AL20" s="104" t="s">
        <v>204</v>
      </c>
      <c r="AM20" s="104" t="s">
        <v>204</v>
      </c>
      <c r="AN20" s="104" t="s">
        <v>204</v>
      </c>
      <c r="AO20" s="104" t="s">
        <v>204</v>
      </c>
      <c r="AP20" s="104" t="s">
        <v>204</v>
      </c>
      <c r="AQ20" s="104" t="s">
        <v>220</v>
      </c>
      <c r="AR20" s="104" t="s">
        <v>203</v>
      </c>
      <c r="AS20" s="105">
        <f t="shared" si="0"/>
        <v>5</v>
      </c>
      <c r="AT20" s="105">
        <v>2</v>
      </c>
      <c r="AU20" s="105">
        <f t="shared" si="1"/>
        <v>2</v>
      </c>
      <c r="AV20" s="106">
        <f t="shared" si="2"/>
        <v>40</v>
      </c>
      <c r="AW20" s="106">
        <f t="shared" si="3"/>
        <v>40</v>
      </c>
      <c r="AX20" s="106">
        <f t="shared" si="4"/>
        <v>40</v>
      </c>
      <c r="AY20" s="107" t="str">
        <f t="shared" si="5"/>
        <v>0</v>
      </c>
    </row>
    <row r="21" spans="1:51" s="108" customFormat="1" ht="42" x14ac:dyDescent="0.3">
      <c r="A21" s="102">
        <v>830</v>
      </c>
      <c r="B21" s="109" t="s">
        <v>43</v>
      </c>
      <c r="C21" s="104" t="s">
        <v>204</v>
      </c>
      <c r="D21" s="104" t="s">
        <v>204</v>
      </c>
      <c r="E21" s="104" t="s">
        <v>208</v>
      </c>
      <c r="F21" s="104" t="s">
        <v>197</v>
      </c>
      <c r="G21" s="104" t="s">
        <v>204</v>
      </c>
      <c r="H21" s="104" t="s">
        <v>204</v>
      </c>
      <c r="I21" s="104" t="s">
        <v>212</v>
      </c>
      <c r="J21" s="104" t="s">
        <v>197</v>
      </c>
      <c r="K21" s="104" t="s">
        <v>221</v>
      </c>
      <c r="L21" s="104" t="s">
        <v>197</v>
      </c>
      <c r="M21" s="104" t="s">
        <v>204</v>
      </c>
      <c r="N21" s="104" t="s">
        <v>204</v>
      </c>
      <c r="O21" s="104" t="s">
        <v>237</v>
      </c>
      <c r="P21" s="104" t="s">
        <v>197</v>
      </c>
      <c r="Q21" s="104" t="s">
        <v>204</v>
      </c>
      <c r="R21" s="104" t="s">
        <v>204</v>
      </c>
      <c r="S21" s="104" t="s">
        <v>201</v>
      </c>
      <c r="T21" s="104" t="s">
        <v>197</v>
      </c>
      <c r="U21" s="104" t="s">
        <v>204</v>
      </c>
      <c r="V21" s="104" t="s">
        <v>204</v>
      </c>
      <c r="W21" s="104" t="s">
        <v>200</v>
      </c>
      <c r="X21" s="104" t="s">
        <v>197</v>
      </c>
      <c r="Y21" s="120" t="s">
        <v>202</v>
      </c>
      <c r="Z21" s="104" t="s">
        <v>197</v>
      </c>
      <c r="AA21" s="104" t="s">
        <v>204</v>
      </c>
      <c r="AB21" s="104" t="s">
        <v>204</v>
      </c>
      <c r="AC21" s="104" t="s">
        <v>204</v>
      </c>
      <c r="AD21" s="104" t="s">
        <v>204</v>
      </c>
      <c r="AE21" s="104" t="s">
        <v>204</v>
      </c>
      <c r="AF21" s="104" t="s">
        <v>204</v>
      </c>
      <c r="AG21" s="104" t="s">
        <v>204</v>
      </c>
      <c r="AH21" s="104" t="s">
        <v>204</v>
      </c>
      <c r="AI21" s="104" t="s">
        <v>214</v>
      </c>
      <c r="AJ21" s="104" t="s">
        <v>197</v>
      </c>
      <c r="AK21" s="104" t="s">
        <v>214</v>
      </c>
      <c r="AL21" s="104" t="s">
        <v>197</v>
      </c>
      <c r="AM21" s="104" t="s">
        <v>218</v>
      </c>
      <c r="AN21" s="104" t="s">
        <v>197</v>
      </c>
      <c r="AO21" s="104" t="s">
        <v>204</v>
      </c>
      <c r="AP21" s="104" t="s">
        <v>204</v>
      </c>
      <c r="AQ21" s="104" t="s">
        <v>241</v>
      </c>
      <c r="AR21" s="104" t="s">
        <v>197</v>
      </c>
      <c r="AS21" s="105">
        <f t="shared" si="0"/>
        <v>11</v>
      </c>
      <c r="AT21" s="105">
        <v>9</v>
      </c>
      <c r="AU21" s="105">
        <f t="shared" si="1"/>
        <v>11</v>
      </c>
      <c r="AV21" s="106">
        <f t="shared" si="2"/>
        <v>81.818181818181827</v>
      </c>
      <c r="AW21" s="106">
        <f t="shared" si="3"/>
        <v>100</v>
      </c>
      <c r="AX21" s="106">
        <f t="shared" si="4"/>
        <v>94.545454545454547</v>
      </c>
      <c r="AY21" s="107" t="str">
        <f t="shared" si="5"/>
        <v>3</v>
      </c>
    </row>
    <row r="22" spans="1:51" s="108" customFormat="1" ht="63" x14ac:dyDescent="0.3">
      <c r="A22" s="102">
        <v>832</v>
      </c>
      <c r="B22" s="109" t="s">
        <v>254</v>
      </c>
      <c r="C22" s="104" t="s">
        <v>204</v>
      </c>
      <c r="D22" s="104" t="s">
        <v>204</v>
      </c>
      <c r="E22" s="104" t="s">
        <v>204</v>
      </c>
      <c r="F22" s="104" t="s">
        <v>204</v>
      </c>
      <c r="G22" s="104" t="s">
        <v>204</v>
      </c>
      <c r="H22" s="104" t="s">
        <v>204</v>
      </c>
      <c r="I22" s="104" t="s">
        <v>204</v>
      </c>
      <c r="J22" s="104" t="s">
        <v>204</v>
      </c>
      <c r="K22" s="104" t="s">
        <v>204</v>
      </c>
      <c r="L22" s="104" t="s">
        <v>204</v>
      </c>
      <c r="M22" s="104" t="s">
        <v>204</v>
      </c>
      <c r="N22" s="104" t="s">
        <v>204</v>
      </c>
      <c r="O22" s="104" t="s">
        <v>204</v>
      </c>
      <c r="P22" s="104" t="s">
        <v>204</v>
      </c>
      <c r="Q22" s="104" t="s">
        <v>204</v>
      </c>
      <c r="R22" s="104" t="s">
        <v>204</v>
      </c>
      <c r="S22" s="120" t="s">
        <v>196</v>
      </c>
      <c r="T22" s="104" t="s">
        <v>197</v>
      </c>
      <c r="U22" s="104" t="s">
        <v>204</v>
      </c>
      <c r="V22" s="104" t="s">
        <v>204</v>
      </c>
      <c r="W22" s="104" t="s">
        <v>204</v>
      </c>
      <c r="X22" s="104" t="s">
        <v>204</v>
      </c>
      <c r="Y22" s="104" t="s">
        <v>204</v>
      </c>
      <c r="Z22" s="104" t="s">
        <v>204</v>
      </c>
      <c r="AA22" s="104" t="s">
        <v>204</v>
      </c>
      <c r="AB22" s="104" t="s">
        <v>204</v>
      </c>
      <c r="AC22" s="104" t="s">
        <v>204</v>
      </c>
      <c r="AD22" s="104" t="s">
        <v>204</v>
      </c>
      <c r="AE22" s="104" t="s">
        <v>204</v>
      </c>
      <c r="AF22" s="104" t="s">
        <v>204</v>
      </c>
      <c r="AG22" s="104" t="s">
        <v>204</v>
      </c>
      <c r="AH22" s="104" t="s">
        <v>204</v>
      </c>
      <c r="AI22" s="104" t="s">
        <v>239</v>
      </c>
      <c r="AJ22" s="104" t="s">
        <v>197</v>
      </c>
      <c r="AK22" s="104" t="s">
        <v>205</v>
      </c>
      <c r="AL22" s="104" t="s">
        <v>203</v>
      </c>
      <c r="AM22" s="104" t="s">
        <v>204</v>
      </c>
      <c r="AN22" s="104" t="s">
        <v>204</v>
      </c>
      <c r="AO22" s="104" t="s">
        <v>204</v>
      </c>
      <c r="AP22" s="104" t="s">
        <v>204</v>
      </c>
      <c r="AQ22" s="104" t="s">
        <v>227</v>
      </c>
      <c r="AR22" s="104" t="s">
        <v>203</v>
      </c>
      <c r="AS22" s="105">
        <f t="shared" si="0"/>
        <v>4</v>
      </c>
      <c r="AT22" s="105">
        <v>1</v>
      </c>
      <c r="AU22" s="105">
        <f t="shared" si="1"/>
        <v>2</v>
      </c>
      <c r="AV22" s="106">
        <f t="shared" si="2"/>
        <v>25</v>
      </c>
      <c r="AW22" s="106">
        <f t="shared" si="3"/>
        <v>50</v>
      </c>
      <c r="AX22" s="106">
        <f t="shared" si="4"/>
        <v>42.5</v>
      </c>
      <c r="AY22" s="107" t="str">
        <f t="shared" si="5"/>
        <v>0</v>
      </c>
    </row>
    <row r="23" spans="1:51" s="108" customFormat="1" ht="63" x14ac:dyDescent="0.3">
      <c r="A23" s="110">
        <v>833</v>
      </c>
      <c r="B23" s="109" t="s">
        <v>51</v>
      </c>
      <c r="C23" s="104" t="s">
        <v>204</v>
      </c>
      <c r="D23" s="104" t="s">
        <v>204</v>
      </c>
      <c r="E23" s="104" t="s">
        <v>205</v>
      </c>
      <c r="F23" s="104" t="s">
        <v>203</v>
      </c>
      <c r="G23" s="104" t="s">
        <v>204</v>
      </c>
      <c r="H23" s="104" t="s">
        <v>204</v>
      </c>
      <c r="I23" s="104" t="s">
        <v>204</v>
      </c>
      <c r="J23" s="104" t="s">
        <v>204</v>
      </c>
      <c r="K23" s="104" t="s">
        <v>204</v>
      </c>
      <c r="L23" s="104" t="s">
        <v>204</v>
      </c>
      <c r="M23" s="104" t="s">
        <v>204</v>
      </c>
      <c r="N23" s="104" t="s">
        <v>204</v>
      </c>
      <c r="O23" s="104" t="s">
        <v>204</v>
      </c>
      <c r="P23" s="104" t="s">
        <v>204</v>
      </c>
      <c r="Q23" s="104" t="s">
        <v>204</v>
      </c>
      <c r="R23" s="104" t="s">
        <v>204</v>
      </c>
      <c r="S23" s="120" t="s">
        <v>196</v>
      </c>
      <c r="T23" s="104" t="s">
        <v>197</v>
      </c>
      <c r="U23" s="104" t="s">
        <v>204</v>
      </c>
      <c r="V23" s="104" t="s">
        <v>204</v>
      </c>
      <c r="W23" s="104" t="s">
        <v>204</v>
      </c>
      <c r="X23" s="104" t="s">
        <v>204</v>
      </c>
      <c r="Y23" s="104" t="s">
        <v>222</v>
      </c>
      <c r="Z23" s="104" t="s">
        <v>197</v>
      </c>
      <c r="AA23" s="104" t="s">
        <v>204</v>
      </c>
      <c r="AB23" s="104" t="s">
        <v>204</v>
      </c>
      <c r="AC23" s="104" t="s">
        <v>204</v>
      </c>
      <c r="AD23" s="104" t="s">
        <v>204</v>
      </c>
      <c r="AE23" s="104" t="s">
        <v>204</v>
      </c>
      <c r="AF23" s="104" t="s">
        <v>204</v>
      </c>
      <c r="AG23" s="104" t="s">
        <v>204</v>
      </c>
      <c r="AH23" s="104" t="s">
        <v>204</v>
      </c>
      <c r="AI23" s="104" t="s">
        <v>214</v>
      </c>
      <c r="AJ23" s="104" t="s">
        <v>197</v>
      </c>
      <c r="AK23" s="104" t="s">
        <v>204</v>
      </c>
      <c r="AL23" s="104" t="s">
        <v>204</v>
      </c>
      <c r="AM23" s="104" t="s">
        <v>204</v>
      </c>
      <c r="AN23" s="104" t="s">
        <v>204</v>
      </c>
      <c r="AO23" s="104" t="s">
        <v>204</v>
      </c>
      <c r="AP23" s="104" t="s">
        <v>204</v>
      </c>
      <c r="AQ23" s="104" t="s">
        <v>225</v>
      </c>
      <c r="AR23" s="104" t="s">
        <v>203</v>
      </c>
      <c r="AS23" s="105">
        <f t="shared" si="0"/>
        <v>5</v>
      </c>
      <c r="AT23" s="105">
        <v>3</v>
      </c>
      <c r="AU23" s="105">
        <f t="shared" si="1"/>
        <v>3</v>
      </c>
      <c r="AV23" s="106">
        <f t="shared" si="2"/>
        <v>60</v>
      </c>
      <c r="AW23" s="106">
        <f t="shared" si="3"/>
        <v>60</v>
      </c>
      <c r="AX23" s="106">
        <f t="shared" si="4"/>
        <v>60</v>
      </c>
      <c r="AY23" s="107" t="str">
        <f t="shared" si="5"/>
        <v>0</v>
      </c>
    </row>
    <row r="24" spans="1:51" s="108" customFormat="1" ht="42" x14ac:dyDescent="0.3">
      <c r="A24" s="102">
        <v>834</v>
      </c>
      <c r="B24" s="109" t="s">
        <v>3</v>
      </c>
      <c r="C24" s="104" t="s">
        <v>204</v>
      </c>
      <c r="D24" s="104" t="s">
        <v>204</v>
      </c>
      <c r="E24" s="104" t="s">
        <v>205</v>
      </c>
      <c r="F24" s="104" t="s">
        <v>203</v>
      </c>
      <c r="G24" s="104" t="s">
        <v>204</v>
      </c>
      <c r="H24" s="104" t="s">
        <v>204</v>
      </c>
      <c r="I24" s="104" t="s">
        <v>205</v>
      </c>
      <c r="J24" s="104" t="s">
        <v>203</v>
      </c>
      <c r="K24" s="104" t="s">
        <v>204</v>
      </c>
      <c r="L24" s="104" t="s">
        <v>204</v>
      </c>
      <c r="M24" s="104" t="s">
        <v>204</v>
      </c>
      <c r="N24" s="104" t="s">
        <v>204</v>
      </c>
      <c r="O24" s="104" t="s">
        <v>204</v>
      </c>
      <c r="P24" s="104" t="s">
        <v>204</v>
      </c>
      <c r="Q24" s="104" t="s">
        <v>204</v>
      </c>
      <c r="R24" s="104" t="s">
        <v>204</v>
      </c>
      <c r="S24" s="120" t="s">
        <v>196</v>
      </c>
      <c r="T24" s="104" t="s">
        <v>197</v>
      </c>
      <c r="U24" s="104" t="s">
        <v>204</v>
      </c>
      <c r="V24" s="104" t="s">
        <v>204</v>
      </c>
      <c r="W24" s="104" t="s">
        <v>204</v>
      </c>
      <c r="X24" s="104" t="s">
        <v>204</v>
      </c>
      <c r="Y24" s="104" t="s">
        <v>238</v>
      </c>
      <c r="Z24" s="104" t="s">
        <v>203</v>
      </c>
      <c r="AA24" s="104" t="s">
        <v>204</v>
      </c>
      <c r="AB24" s="104" t="s">
        <v>204</v>
      </c>
      <c r="AC24" s="104" t="s">
        <v>204</v>
      </c>
      <c r="AD24" s="104" t="s">
        <v>204</v>
      </c>
      <c r="AE24" s="104" t="s">
        <v>204</v>
      </c>
      <c r="AF24" s="104" t="s">
        <v>204</v>
      </c>
      <c r="AG24" s="104" t="s">
        <v>204</v>
      </c>
      <c r="AH24" s="104" t="s">
        <v>204</v>
      </c>
      <c r="AI24" s="104" t="s">
        <v>238</v>
      </c>
      <c r="AJ24" s="104" t="s">
        <v>203</v>
      </c>
      <c r="AK24" s="104" t="s">
        <v>204</v>
      </c>
      <c r="AL24" s="104" t="s">
        <v>204</v>
      </c>
      <c r="AM24" s="104" t="s">
        <v>238</v>
      </c>
      <c r="AN24" s="104" t="s">
        <v>203</v>
      </c>
      <c r="AO24" s="104" t="s">
        <v>204</v>
      </c>
      <c r="AP24" s="104" t="s">
        <v>204</v>
      </c>
      <c r="AQ24" s="104" t="s">
        <v>220</v>
      </c>
      <c r="AR24" s="104" t="s">
        <v>203</v>
      </c>
      <c r="AS24" s="105">
        <f t="shared" si="0"/>
        <v>7</v>
      </c>
      <c r="AT24" s="105">
        <v>1</v>
      </c>
      <c r="AU24" s="105">
        <f t="shared" si="1"/>
        <v>1</v>
      </c>
      <c r="AV24" s="106">
        <f t="shared" si="2"/>
        <v>14.285714285714285</v>
      </c>
      <c r="AW24" s="106">
        <f t="shared" si="3"/>
        <v>14.285714285714285</v>
      </c>
      <c r="AX24" s="106">
        <f t="shared" si="4"/>
        <v>14.285714285714285</v>
      </c>
      <c r="AY24" s="107" t="str">
        <f t="shared" si="5"/>
        <v>0</v>
      </c>
    </row>
    <row r="25" spans="1:51" s="108" customFormat="1" ht="42" x14ac:dyDescent="0.3">
      <c r="A25" s="102">
        <v>835</v>
      </c>
      <c r="B25" s="103" t="s">
        <v>37</v>
      </c>
      <c r="C25" s="104" t="s">
        <v>204</v>
      </c>
      <c r="D25" s="104" t="s">
        <v>204</v>
      </c>
      <c r="E25" s="104" t="s">
        <v>204</v>
      </c>
      <c r="F25" s="104" t="s">
        <v>204</v>
      </c>
      <c r="G25" s="104" t="s">
        <v>204</v>
      </c>
      <c r="H25" s="104" t="s">
        <v>204</v>
      </c>
      <c r="I25" s="104" t="s">
        <v>205</v>
      </c>
      <c r="J25" s="104" t="s">
        <v>203</v>
      </c>
      <c r="K25" s="104" t="s">
        <v>204</v>
      </c>
      <c r="L25" s="104" t="s">
        <v>204</v>
      </c>
      <c r="M25" s="104" t="s">
        <v>204</v>
      </c>
      <c r="N25" s="104" t="s">
        <v>204</v>
      </c>
      <c r="O25" s="104" t="s">
        <v>204</v>
      </c>
      <c r="P25" s="104" t="s">
        <v>204</v>
      </c>
      <c r="Q25" s="104" t="s">
        <v>204</v>
      </c>
      <c r="R25" s="104" t="s">
        <v>204</v>
      </c>
      <c r="S25" s="104" t="s">
        <v>201</v>
      </c>
      <c r="T25" s="104" t="s">
        <v>197</v>
      </c>
      <c r="U25" s="104" t="s">
        <v>204</v>
      </c>
      <c r="V25" s="104" t="s">
        <v>204</v>
      </c>
      <c r="W25" s="104" t="s">
        <v>204</v>
      </c>
      <c r="X25" s="104" t="s">
        <v>204</v>
      </c>
      <c r="Y25" s="104" t="s">
        <v>204</v>
      </c>
      <c r="Z25" s="104" t="s">
        <v>204</v>
      </c>
      <c r="AA25" s="104" t="s">
        <v>204</v>
      </c>
      <c r="AB25" s="104" t="s">
        <v>204</v>
      </c>
      <c r="AC25" s="104" t="s">
        <v>204</v>
      </c>
      <c r="AD25" s="104" t="s">
        <v>204</v>
      </c>
      <c r="AE25" s="104" t="s">
        <v>204</v>
      </c>
      <c r="AF25" s="104" t="s">
        <v>204</v>
      </c>
      <c r="AG25" s="104" t="s">
        <v>204</v>
      </c>
      <c r="AH25" s="104" t="s">
        <v>204</v>
      </c>
      <c r="AI25" s="104" t="s">
        <v>240</v>
      </c>
      <c r="AJ25" s="104" t="s">
        <v>197</v>
      </c>
      <c r="AK25" s="104" t="s">
        <v>240</v>
      </c>
      <c r="AL25" s="104" t="s">
        <v>197</v>
      </c>
      <c r="AM25" s="104" t="s">
        <v>240</v>
      </c>
      <c r="AN25" s="104" t="s">
        <v>197</v>
      </c>
      <c r="AO25" s="104" t="s">
        <v>204</v>
      </c>
      <c r="AP25" s="104" t="s">
        <v>204</v>
      </c>
      <c r="AQ25" s="104" t="s">
        <v>216</v>
      </c>
      <c r="AR25" s="104" t="s">
        <v>203</v>
      </c>
      <c r="AS25" s="105">
        <f t="shared" si="0"/>
        <v>6</v>
      </c>
      <c r="AT25" s="105">
        <v>1</v>
      </c>
      <c r="AU25" s="105">
        <f t="shared" si="1"/>
        <v>4</v>
      </c>
      <c r="AV25" s="106">
        <f t="shared" si="2"/>
        <v>16.666666666666664</v>
      </c>
      <c r="AW25" s="106">
        <f t="shared" si="3"/>
        <v>66.666666666666657</v>
      </c>
      <c r="AX25" s="106">
        <f t="shared" si="4"/>
        <v>51.666666666666657</v>
      </c>
      <c r="AY25" s="107" t="str">
        <f t="shared" si="5"/>
        <v>0</v>
      </c>
    </row>
    <row r="26" spans="1:51" s="108" customFormat="1" ht="42" x14ac:dyDescent="0.3">
      <c r="A26" s="110">
        <v>836</v>
      </c>
      <c r="B26" s="103" t="s">
        <v>59</v>
      </c>
      <c r="C26" s="104" t="s">
        <v>204</v>
      </c>
      <c r="D26" s="104" t="s">
        <v>204</v>
      </c>
      <c r="E26" s="104" t="s">
        <v>210</v>
      </c>
      <c r="F26" s="104" t="s">
        <v>197</v>
      </c>
      <c r="G26" s="104" t="s">
        <v>204</v>
      </c>
      <c r="H26" s="104" t="s">
        <v>204</v>
      </c>
      <c r="I26" s="104" t="s">
        <v>204</v>
      </c>
      <c r="J26" s="104" t="s">
        <v>204</v>
      </c>
      <c r="K26" s="104" t="s">
        <v>204</v>
      </c>
      <c r="L26" s="104" t="s">
        <v>204</v>
      </c>
      <c r="M26" s="104" t="s">
        <v>204</v>
      </c>
      <c r="N26" s="104" t="s">
        <v>204</v>
      </c>
      <c r="O26" s="104" t="s">
        <v>204</v>
      </c>
      <c r="P26" s="104" t="s">
        <v>204</v>
      </c>
      <c r="Q26" s="104" t="s">
        <v>204</v>
      </c>
      <c r="R26" s="104" t="s">
        <v>204</v>
      </c>
      <c r="S26" s="104" t="s">
        <v>201</v>
      </c>
      <c r="T26" s="104" t="s">
        <v>197</v>
      </c>
      <c r="U26" s="104" t="s">
        <v>204</v>
      </c>
      <c r="V26" s="104" t="s">
        <v>204</v>
      </c>
      <c r="W26" s="104" t="s">
        <v>204</v>
      </c>
      <c r="X26" s="104" t="s">
        <v>204</v>
      </c>
      <c r="Y26" s="104" t="s">
        <v>205</v>
      </c>
      <c r="Z26" s="104" t="s">
        <v>203</v>
      </c>
      <c r="AA26" s="104" t="s">
        <v>204</v>
      </c>
      <c r="AB26" s="104" t="s">
        <v>204</v>
      </c>
      <c r="AC26" s="104" t="s">
        <v>204</v>
      </c>
      <c r="AD26" s="104" t="s">
        <v>204</v>
      </c>
      <c r="AE26" s="104" t="s">
        <v>204</v>
      </c>
      <c r="AF26" s="104" t="s">
        <v>204</v>
      </c>
      <c r="AG26" s="104" t="s">
        <v>204</v>
      </c>
      <c r="AH26" s="104" t="s">
        <v>204</v>
      </c>
      <c r="AI26" s="104" t="s">
        <v>226</v>
      </c>
      <c r="AJ26" s="104" t="s">
        <v>197</v>
      </c>
      <c r="AK26" s="104" t="s">
        <v>204</v>
      </c>
      <c r="AL26" s="104" t="s">
        <v>204</v>
      </c>
      <c r="AM26" s="104" t="s">
        <v>204</v>
      </c>
      <c r="AN26" s="104" t="s">
        <v>204</v>
      </c>
      <c r="AO26" s="104" t="s">
        <v>205</v>
      </c>
      <c r="AP26" s="104" t="s">
        <v>203</v>
      </c>
      <c r="AQ26" s="104" t="s">
        <v>227</v>
      </c>
      <c r="AR26" s="104" t="s">
        <v>203</v>
      </c>
      <c r="AS26" s="105">
        <f t="shared" si="0"/>
        <v>6</v>
      </c>
      <c r="AT26" s="105">
        <v>3</v>
      </c>
      <c r="AU26" s="105">
        <f t="shared" si="1"/>
        <v>3</v>
      </c>
      <c r="AV26" s="106">
        <f t="shared" si="2"/>
        <v>50</v>
      </c>
      <c r="AW26" s="106">
        <f t="shared" si="3"/>
        <v>50</v>
      </c>
      <c r="AX26" s="106">
        <f t="shared" si="4"/>
        <v>50</v>
      </c>
      <c r="AY26" s="107" t="str">
        <f t="shared" si="5"/>
        <v>0</v>
      </c>
    </row>
    <row r="27" spans="1:51" s="108" customFormat="1" ht="42" x14ac:dyDescent="0.3">
      <c r="A27" s="102">
        <v>840</v>
      </c>
      <c r="B27" s="109" t="s">
        <v>5</v>
      </c>
      <c r="C27" s="104" t="s">
        <v>204</v>
      </c>
      <c r="D27" s="104" t="s">
        <v>204</v>
      </c>
      <c r="E27" s="104" t="s">
        <v>204</v>
      </c>
      <c r="F27" s="104" t="s">
        <v>204</v>
      </c>
      <c r="G27" s="104" t="s">
        <v>204</v>
      </c>
      <c r="H27" s="104" t="s">
        <v>204</v>
      </c>
      <c r="I27" s="104" t="s">
        <v>204</v>
      </c>
      <c r="J27" s="104" t="s">
        <v>204</v>
      </c>
      <c r="K27" s="104" t="s">
        <v>204</v>
      </c>
      <c r="L27" s="104" t="s">
        <v>204</v>
      </c>
      <c r="M27" s="104" t="s">
        <v>204</v>
      </c>
      <c r="N27" s="104" t="s">
        <v>204</v>
      </c>
      <c r="O27" s="104" t="s">
        <v>204</v>
      </c>
      <c r="P27" s="104" t="s">
        <v>204</v>
      </c>
      <c r="Q27" s="104" t="s">
        <v>204</v>
      </c>
      <c r="R27" s="104" t="s">
        <v>204</v>
      </c>
      <c r="S27" s="120" t="s">
        <v>198</v>
      </c>
      <c r="T27" s="104" t="s">
        <v>197</v>
      </c>
      <c r="U27" s="104" t="s">
        <v>204</v>
      </c>
      <c r="V27" s="104" t="s">
        <v>204</v>
      </c>
      <c r="W27" s="104" t="s">
        <v>204</v>
      </c>
      <c r="X27" s="104" t="s">
        <v>204</v>
      </c>
      <c r="Y27" s="104" t="s">
        <v>204</v>
      </c>
      <c r="Z27" s="104" t="s">
        <v>204</v>
      </c>
      <c r="AA27" s="104" t="s">
        <v>204</v>
      </c>
      <c r="AB27" s="104" t="s">
        <v>204</v>
      </c>
      <c r="AC27" s="104" t="s">
        <v>204</v>
      </c>
      <c r="AD27" s="104" t="s">
        <v>204</v>
      </c>
      <c r="AE27" s="104" t="s">
        <v>204</v>
      </c>
      <c r="AF27" s="104" t="s">
        <v>204</v>
      </c>
      <c r="AG27" s="104" t="s">
        <v>204</v>
      </c>
      <c r="AH27" s="104" t="s">
        <v>204</v>
      </c>
      <c r="AI27" s="104" t="s">
        <v>214</v>
      </c>
      <c r="AJ27" s="104" t="s">
        <v>197</v>
      </c>
      <c r="AK27" s="104" t="s">
        <v>204</v>
      </c>
      <c r="AL27" s="104" t="s">
        <v>204</v>
      </c>
      <c r="AM27" s="104" t="s">
        <v>204</v>
      </c>
      <c r="AN27" s="104" t="s">
        <v>204</v>
      </c>
      <c r="AO27" s="104" t="s">
        <v>204</v>
      </c>
      <c r="AP27" s="104" t="s">
        <v>204</v>
      </c>
      <c r="AQ27" s="104" t="s">
        <v>219</v>
      </c>
      <c r="AR27" s="104" t="s">
        <v>197</v>
      </c>
      <c r="AS27" s="105">
        <f t="shared" si="0"/>
        <v>3</v>
      </c>
      <c r="AT27" s="105">
        <v>2</v>
      </c>
      <c r="AU27" s="105">
        <f t="shared" si="1"/>
        <v>3</v>
      </c>
      <c r="AV27" s="106">
        <f t="shared" si="2"/>
        <v>66.666666666666657</v>
      </c>
      <c r="AW27" s="106">
        <f t="shared" si="3"/>
        <v>100</v>
      </c>
      <c r="AX27" s="106">
        <f t="shared" si="4"/>
        <v>90</v>
      </c>
      <c r="AY27" s="107" t="str">
        <f t="shared" si="5"/>
        <v>3</v>
      </c>
    </row>
    <row r="28" spans="1:51" s="108" customFormat="1" ht="42" x14ac:dyDescent="0.3">
      <c r="A28" s="102">
        <v>843</v>
      </c>
      <c r="B28" s="103" t="s">
        <v>44</v>
      </c>
      <c r="C28" s="104" t="s">
        <v>204</v>
      </c>
      <c r="D28" s="104" t="s">
        <v>204</v>
      </c>
      <c r="E28" s="104" t="s">
        <v>204</v>
      </c>
      <c r="F28" s="104" t="s">
        <v>204</v>
      </c>
      <c r="G28" s="104" t="s">
        <v>204</v>
      </c>
      <c r="H28" s="104" t="s">
        <v>204</v>
      </c>
      <c r="I28" s="104" t="s">
        <v>204</v>
      </c>
      <c r="J28" s="104" t="s">
        <v>204</v>
      </c>
      <c r="K28" s="104" t="s">
        <v>204</v>
      </c>
      <c r="L28" s="104" t="s">
        <v>204</v>
      </c>
      <c r="M28" s="104" t="s">
        <v>204</v>
      </c>
      <c r="N28" s="104" t="s">
        <v>204</v>
      </c>
      <c r="O28" s="104" t="s">
        <v>204</v>
      </c>
      <c r="P28" s="104" t="s">
        <v>204</v>
      </c>
      <c r="Q28" s="104" t="s">
        <v>204</v>
      </c>
      <c r="R28" s="104" t="s">
        <v>204</v>
      </c>
      <c r="S28" s="104" t="s">
        <v>201</v>
      </c>
      <c r="T28" s="104" t="s">
        <v>197</v>
      </c>
      <c r="U28" s="104" t="s">
        <v>204</v>
      </c>
      <c r="V28" s="104" t="s">
        <v>204</v>
      </c>
      <c r="W28" s="104" t="s">
        <v>204</v>
      </c>
      <c r="X28" s="104" t="s">
        <v>204</v>
      </c>
      <c r="Y28" s="104" t="s">
        <v>204</v>
      </c>
      <c r="Z28" s="104" t="s">
        <v>204</v>
      </c>
      <c r="AA28" s="104" t="s">
        <v>204</v>
      </c>
      <c r="AB28" s="104" t="s">
        <v>204</v>
      </c>
      <c r="AC28" s="104" t="s">
        <v>204</v>
      </c>
      <c r="AD28" s="104" t="s">
        <v>204</v>
      </c>
      <c r="AE28" s="104" t="s">
        <v>204</v>
      </c>
      <c r="AF28" s="104" t="s">
        <v>204</v>
      </c>
      <c r="AG28" s="104" t="s">
        <v>204</v>
      </c>
      <c r="AH28" s="104" t="s">
        <v>204</v>
      </c>
      <c r="AI28" s="104" t="s">
        <v>214</v>
      </c>
      <c r="AJ28" s="104" t="s">
        <v>197</v>
      </c>
      <c r="AK28" s="104" t="s">
        <v>204</v>
      </c>
      <c r="AL28" s="104" t="s">
        <v>204</v>
      </c>
      <c r="AM28" s="104" t="s">
        <v>204</v>
      </c>
      <c r="AN28" s="104" t="s">
        <v>204</v>
      </c>
      <c r="AO28" s="104" t="s">
        <v>204</v>
      </c>
      <c r="AP28" s="104" t="s">
        <v>204</v>
      </c>
      <c r="AQ28" s="104" t="s">
        <v>225</v>
      </c>
      <c r="AR28" s="104" t="s">
        <v>203</v>
      </c>
      <c r="AS28" s="105">
        <f t="shared" si="0"/>
        <v>3</v>
      </c>
      <c r="AT28" s="105">
        <v>2</v>
      </c>
      <c r="AU28" s="105">
        <f t="shared" si="1"/>
        <v>2</v>
      </c>
      <c r="AV28" s="106">
        <f t="shared" si="2"/>
        <v>66.666666666666657</v>
      </c>
      <c r="AW28" s="106">
        <f t="shared" si="3"/>
        <v>66.666666666666657</v>
      </c>
      <c r="AX28" s="106">
        <f t="shared" si="4"/>
        <v>66.666666666666657</v>
      </c>
      <c r="AY28" s="107" t="str">
        <f t="shared" si="5"/>
        <v>0</v>
      </c>
    </row>
    <row r="29" spans="1:51" s="108" customFormat="1" ht="42" x14ac:dyDescent="0.3">
      <c r="A29" s="110">
        <v>844</v>
      </c>
      <c r="B29" s="103" t="s">
        <v>45</v>
      </c>
      <c r="C29" s="104" t="s">
        <v>204</v>
      </c>
      <c r="D29" s="104" t="s">
        <v>204</v>
      </c>
      <c r="E29" s="104" t="s">
        <v>204</v>
      </c>
      <c r="F29" s="104" t="s">
        <v>204</v>
      </c>
      <c r="G29" s="104" t="s">
        <v>204</v>
      </c>
      <c r="H29" s="104" t="s">
        <v>204</v>
      </c>
      <c r="I29" s="104" t="s">
        <v>204</v>
      </c>
      <c r="J29" s="104" t="s">
        <v>204</v>
      </c>
      <c r="K29" s="104" t="s">
        <v>204</v>
      </c>
      <c r="L29" s="104" t="s">
        <v>204</v>
      </c>
      <c r="M29" s="104" t="s">
        <v>204</v>
      </c>
      <c r="N29" s="104" t="s">
        <v>204</v>
      </c>
      <c r="O29" s="104" t="s">
        <v>204</v>
      </c>
      <c r="P29" s="104" t="s">
        <v>204</v>
      </c>
      <c r="Q29" s="104" t="s">
        <v>204</v>
      </c>
      <c r="R29" s="104" t="s">
        <v>204</v>
      </c>
      <c r="S29" s="104" t="s">
        <v>201</v>
      </c>
      <c r="T29" s="104" t="s">
        <v>197</v>
      </c>
      <c r="U29" s="104" t="s">
        <v>204</v>
      </c>
      <c r="V29" s="104" t="s">
        <v>204</v>
      </c>
      <c r="W29" s="104" t="s">
        <v>204</v>
      </c>
      <c r="X29" s="104" t="s">
        <v>204</v>
      </c>
      <c r="Y29" s="104" t="s">
        <v>204</v>
      </c>
      <c r="Z29" s="104" t="s">
        <v>204</v>
      </c>
      <c r="AA29" s="104" t="s">
        <v>204</v>
      </c>
      <c r="AB29" s="104" t="s">
        <v>204</v>
      </c>
      <c r="AC29" s="104" t="s">
        <v>204</v>
      </c>
      <c r="AD29" s="104" t="s">
        <v>204</v>
      </c>
      <c r="AE29" s="104" t="s">
        <v>204</v>
      </c>
      <c r="AF29" s="104" t="s">
        <v>204</v>
      </c>
      <c r="AG29" s="104" t="s">
        <v>204</v>
      </c>
      <c r="AH29" s="104" t="s">
        <v>204</v>
      </c>
      <c r="AI29" s="104" t="s">
        <v>217</v>
      </c>
      <c r="AJ29" s="104" t="s">
        <v>197</v>
      </c>
      <c r="AK29" s="104" t="s">
        <v>204</v>
      </c>
      <c r="AL29" s="104" t="s">
        <v>204</v>
      </c>
      <c r="AM29" s="104" t="s">
        <v>204</v>
      </c>
      <c r="AN29" s="104" t="s">
        <v>204</v>
      </c>
      <c r="AO29" s="104" t="s">
        <v>204</v>
      </c>
      <c r="AP29" s="104" t="s">
        <v>204</v>
      </c>
      <c r="AQ29" s="104" t="s">
        <v>225</v>
      </c>
      <c r="AR29" s="104" t="s">
        <v>203</v>
      </c>
      <c r="AS29" s="105">
        <f t="shared" si="0"/>
        <v>3</v>
      </c>
      <c r="AT29" s="105">
        <v>2</v>
      </c>
      <c r="AU29" s="105">
        <f t="shared" si="1"/>
        <v>2</v>
      </c>
      <c r="AV29" s="106">
        <f t="shared" si="2"/>
        <v>66.666666666666657</v>
      </c>
      <c r="AW29" s="106">
        <f t="shared" si="3"/>
        <v>66.666666666666657</v>
      </c>
      <c r="AX29" s="106">
        <f t="shared" si="4"/>
        <v>66.666666666666657</v>
      </c>
      <c r="AY29" s="107" t="str">
        <f t="shared" si="5"/>
        <v>0</v>
      </c>
    </row>
    <row r="30" spans="1:51" s="108" customFormat="1" ht="63" x14ac:dyDescent="0.3">
      <c r="A30" s="102">
        <v>846</v>
      </c>
      <c r="B30" s="109" t="s">
        <v>66</v>
      </c>
      <c r="C30" s="104" t="s">
        <v>204</v>
      </c>
      <c r="D30" s="104" t="s">
        <v>204</v>
      </c>
      <c r="E30" s="104" t="s">
        <v>204</v>
      </c>
      <c r="F30" s="104" t="s">
        <v>204</v>
      </c>
      <c r="G30" s="104" t="s">
        <v>204</v>
      </c>
      <c r="H30" s="104" t="s">
        <v>204</v>
      </c>
      <c r="I30" s="104" t="s">
        <v>204</v>
      </c>
      <c r="J30" s="104" t="s">
        <v>204</v>
      </c>
      <c r="K30" s="104" t="s">
        <v>204</v>
      </c>
      <c r="L30" s="104" t="s">
        <v>204</v>
      </c>
      <c r="M30" s="104" t="s">
        <v>204</v>
      </c>
      <c r="N30" s="104" t="s">
        <v>204</v>
      </c>
      <c r="O30" s="104" t="s">
        <v>204</v>
      </c>
      <c r="P30" s="104" t="s">
        <v>204</v>
      </c>
      <c r="Q30" s="104" t="s">
        <v>204</v>
      </c>
      <c r="R30" s="104" t="s">
        <v>204</v>
      </c>
      <c r="S30" s="120" t="s">
        <v>199</v>
      </c>
      <c r="T30" s="104" t="s">
        <v>197</v>
      </c>
      <c r="U30" s="104" t="s">
        <v>204</v>
      </c>
      <c r="V30" s="104" t="s">
        <v>204</v>
      </c>
      <c r="W30" s="104" t="s">
        <v>204</v>
      </c>
      <c r="X30" s="104" t="s">
        <v>204</v>
      </c>
      <c r="Y30" s="104" t="s">
        <v>204</v>
      </c>
      <c r="Z30" s="104" t="s">
        <v>204</v>
      </c>
      <c r="AA30" s="104" t="s">
        <v>204</v>
      </c>
      <c r="AB30" s="104" t="s">
        <v>204</v>
      </c>
      <c r="AC30" s="104" t="s">
        <v>204</v>
      </c>
      <c r="AD30" s="104" t="s">
        <v>204</v>
      </c>
      <c r="AE30" s="104" t="s">
        <v>204</v>
      </c>
      <c r="AF30" s="104" t="s">
        <v>204</v>
      </c>
      <c r="AG30" s="104" t="s">
        <v>204</v>
      </c>
      <c r="AH30" s="104" t="s">
        <v>204</v>
      </c>
      <c r="AI30" s="104" t="s">
        <v>218</v>
      </c>
      <c r="AJ30" s="104" t="s">
        <v>197</v>
      </c>
      <c r="AK30" s="104" t="s">
        <v>204</v>
      </c>
      <c r="AL30" s="104" t="s">
        <v>204</v>
      </c>
      <c r="AM30" s="104" t="s">
        <v>204</v>
      </c>
      <c r="AN30" s="104" t="s">
        <v>204</v>
      </c>
      <c r="AO30" s="104" t="s">
        <v>204</v>
      </c>
      <c r="AP30" s="104" t="s">
        <v>204</v>
      </c>
      <c r="AQ30" s="104" t="s">
        <v>220</v>
      </c>
      <c r="AR30" s="104" t="s">
        <v>203</v>
      </c>
      <c r="AS30" s="105">
        <f t="shared" si="0"/>
        <v>3</v>
      </c>
      <c r="AT30" s="105">
        <v>2</v>
      </c>
      <c r="AU30" s="105">
        <f t="shared" si="1"/>
        <v>2</v>
      </c>
      <c r="AV30" s="106">
        <f t="shared" si="2"/>
        <v>66.666666666666657</v>
      </c>
      <c r="AW30" s="106">
        <f t="shared" si="3"/>
        <v>66.666666666666657</v>
      </c>
      <c r="AX30" s="106">
        <f t="shared" si="4"/>
        <v>66.666666666666657</v>
      </c>
      <c r="AY30" s="107" t="str">
        <f t="shared" si="5"/>
        <v>0</v>
      </c>
    </row>
    <row r="31" spans="1:51" s="108" customFormat="1" ht="63" x14ac:dyDescent="0.3">
      <c r="A31" s="110">
        <v>847</v>
      </c>
      <c r="B31" s="109" t="s">
        <v>68</v>
      </c>
      <c r="C31" s="104" t="s">
        <v>204</v>
      </c>
      <c r="D31" s="104" t="s">
        <v>204</v>
      </c>
      <c r="E31" s="104" t="s">
        <v>204</v>
      </c>
      <c r="F31" s="104" t="s">
        <v>204</v>
      </c>
      <c r="G31" s="104" t="s">
        <v>204</v>
      </c>
      <c r="H31" s="104" t="s">
        <v>204</v>
      </c>
      <c r="I31" s="104" t="s">
        <v>205</v>
      </c>
      <c r="J31" s="104" t="s">
        <v>203</v>
      </c>
      <c r="K31" s="104" t="s">
        <v>204</v>
      </c>
      <c r="L31" s="104" t="s">
        <v>204</v>
      </c>
      <c r="M31" s="104" t="s">
        <v>204</v>
      </c>
      <c r="N31" s="104" t="s">
        <v>204</v>
      </c>
      <c r="O31" s="104" t="s">
        <v>204</v>
      </c>
      <c r="P31" s="104" t="s">
        <v>204</v>
      </c>
      <c r="Q31" s="104" t="s">
        <v>204</v>
      </c>
      <c r="R31" s="104" t="s">
        <v>204</v>
      </c>
      <c r="S31" s="120" t="s">
        <v>200</v>
      </c>
      <c r="T31" s="104" t="s">
        <v>197</v>
      </c>
      <c r="U31" s="104" t="s">
        <v>204</v>
      </c>
      <c r="V31" s="104" t="s">
        <v>204</v>
      </c>
      <c r="W31" s="104" t="s">
        <v>204</v>
      </c>
      <c r="X31" s="104" t="s">
        <v>204</v>
      </c>
      <c r="Y31" s="104" t="s">
        <v>205</v>
      </c>
      <c r="Z31" s="104" t="s">
        <v>203</v>
      </c>
      <c r="AA31" s="104" t="s">
        <v>204</v>
      </c>
      <c r="AB31" s="104" t="s">
        <v>204</v>
      </c>
      <c r="AC31" s="104" t="s">
        <v>204</v>
      </c>
      <c r="AD31" s="104" t="s">
        <v>204</v>
      </c>
      <c r="AE31" s="104" t="s">
        <v>204</v>
      </c>
      <c r="AF31" s="104" t="s">
        <v>204</v>
      </c>
      <c r="AG31" s="104" t="s">
        <v>204</v>
      </c>
      <c r="AH31" s="104" t="s">
        <v>204</v>
      </c>
      <c r="AI31" s="104" t="s">
        <v>214</v>
      </c>
      <c r="AJ31" s="104" t="s">
        <v>203</v>
      </c>
      <c r="AK31" s="104" t="s">
        <v>204</v>
      </c>
      <c r="AL31" s="104" t="s">
        <v>204</v>
      </c>
      <c r="AM31" s="104" t="s">
        <v>205</v>
      </c>
      <c r="AN31" s="104" t="s">
        <v>203</v>
      </c>
      <c r="AO31" s="104" t="s">
        <v>204</v>
      </c>
      <c r="AP31" s="104" t="s">
        <v>204</v>
      </c>
      <c r="AQ31" s="104" t="s">
        <v>234</v>
      </c>
      <c r="AR31" s="104" t="s">
        <v>197</v>
      </c>
      <c r="AS31" s="105">
        <f t="shared" si="0"/>
        <v>6</v>
      </c>
      <c r="AT31" s="105">
        <v>2</v>
      </c>
      <c r="AU31" s="105">
        <f t="shared" si="1"/>
        <v>2</v>
      </c>
      <c r="AV31" s="106">
        <f t="shared" si="2"/>
        <v>33.333333333333329</v>
      </c>
      <c r="AW31" s="106">
        <f t="shared" si="3"/>
        <v>33.333333333333329</v>
      </c>
      <c r="AX31" s="106">
        <f t="shared" si="4"/>
        <v>33.333333333333329</v>
      </c>
      <c r="AY31" s="107" t="str">
        <f t="shared" si="5"/>
        <v>0</v>
      </c>
    </row>
    <row r="32" spans="1:51" s="108" customFormat="1" ht="42" x14ac:dyDescent="0.3">
      <c r="A32" s="102">
        <v>855</v>
      </c>
      <c r="B32" s="109" t="s">
        <v>4</v>
      </c>
      <c r="C32" s="104" t="s">
        <v>204</v>
      </c>
      <c r="D32" s="104" t="s">
        <v>204</v>
      </c>
      <c r="E32" s="104" t="s">
        <v>208</v>
      </c>
      <c r="F32" s="104" t="s">
        <v>197</v>
      </c>
      <c r="G32" s="104" t="s">
        <v>204</v>
      </c>
      <c r="H32" s="104" t="s">
        <v>204</v>
      </c>
      <c r="I32" s="104" t="s">
        <v>242</v>
      </c>
      <c r="J32" s="104" t="s">
        <v>197</v>
      </c>
      <c r="K32" s="104" t="s">
        <v>214</v>
      </c>
      <c r="L32" s="104" t="s">
        <v>197</v>
      </c>
      <c r="M32" s="104" t="s">
        <v>204</v>
      </c>
      <c r="N32" s="104" t="s">
        <v>204</v>
      </c>
      <c r="O32" s="104" t="s">
        <v>204</v>
      </c>
      <c r="P32" s="104" t="s">
        <v>204</v>
      </c>
      <c r="Q32" s="104" t="s">
        <v>204</v>
      </c>
      <c r="R32" s="104" t="s">
        <v>204</v>
      </c>
      <c r="S32" s="120" t="s">
        <v>196</v>
      </c>
      <c r="T32" s="104" t="s">
        <v>197</v>
      </c>
      <c r="U32" s="120" t="s">
        <v>244</v>
      </c>
      <c r="V32" s="104" t="s">
        <v>197</v>
      </c>
      <c r="W32" s="104" t="s">
        <v>204</v>
      </c>
      <c r="X32" s="104" t="s">
        <v>204</v>
      </c>
      <c r="Y32" s="104" t="s">
        <v>222</v>
      </c>
      <c r="Z32" s="104" t="s">
        <v>197</v>
      </c>
      <c r="AA32" s="104" t="s">
        <v>204</v>
      </c>
      <c r="AB32" s="104" t="s">
        <v>204</v>
      </c>
      <c r="AC32" s="104" t="s">
        <v>204</v>
      </c>
      <c r="AD32" s="104" t="s">
        <v>204</v>
      </c>
      <c r="AE32" s="104" t="s">
        <v>204</v>
      </c>
      <c r="AF32" s="104" t="s">
        <v>204</v>
      </c>
      <c r="AG32" s="104" t="s">
        <v>204</v>
      </c>
      <c r="AH32" s="104" t="s">
        <v>204</v>
      </c>
      <c r="AI32" s="104" t="s">
        <v>214</v>
      </c>
      <c r="AJ32" s="104" t="s">
        <v>197</v>
      </c>
      <c r="AK32" s="104" t="s">
        <v>214</v>
      </c>
      <c r="AL32" s="104" t="s">
        <v>203</v>
      </c>
      <c r="AM32" s="104" t="s">
        <v>247</v>
      </c>
      <c r="AN32" s="104" t="s">
        <v>197</v>
      </c>
      <c r="AO32" s="104" t="s">
        <v>204</v>
      </c>
      <c r="AP32" s="104" t="s">
        <v>204</v>
      </c>
      <c r="AQ32" s="104" t="s">
        <v>249</v>
      </c>
      <c r="AR32" s="104" t="s">
        <v>197</v>
      </c>
      <c r="AS32" s="105">
        <f t="shared" si="0"/>
        <v>10</v>
      </c>
      <c r="AT32" s="105">
        <v>6</v>
      </c>
      <c r="AU32" s="105">
        <f t="shared" si="1"/>
        <v>9</v>
      </c>
      <c r="AV32" s="106">
        <f t="shared" si="2"/>
        <v>60</v>
      </c>
      <c r="AW32" s="106">
        <f t="shared" si="3"/>
        <v>90</v>
      </c>
      <c r="AX32" s="106">
        <f t="shared" si="4"/>
        <v>81</v>
      </c>
      <c r="AY32" s="107" t="str">
        <f t="shared" si="5"/>
        <v>1</v>
      </c>
    </row>
    <row r="33" spans="1:51" s="108" customFormat="1" ht="42" x14ac:dyDescent="0.3">
      <c r="A33" s="102">
        <v>856</v>
      </c>
      <c r="B33" s="109" t="s">
        <v>9</v>
      </c>
      <c r="C33" s="104" t="s">
        <v>204</v>
      </c>
      <c r="D33" s="104" t="s">
        <v>204</v>
      </c>
      <c r="E33" s="104" t="s">
        <v>211</v>
      </c>
      <c r="F33" s="104" t="s">
        <v>197</v>
      </c>
      <c r="G33" s="104" t="s">
        <v>204</v>
      </c>
      <c r="H33" s="104" t="s">
        <v>204</v>
      </c>
      <c r="I33" s="104" t="s">
        <v>232</v>
      </c>
      <c r="J33" s="104" t="s">
        <v>197</v>
      </c>
      <c r="K33" s="104" t="s">
        <v>232</v>
      </c>
      <c r="L33" s="104" t="s">
        <v>197</v>
      </c>
      <c r="M33" s="104" t="s">
        <v>204</v>
      </c>
      <c r="N33" s="104" t="s">
        <v>204</v>
      </c>
      <c r="O33" s="104" t="s">
        <v>204</v>
      </c>
      <c r="P33" s="104" t="s">
        <v>204</v>
      </c>
      <c r="Q33" s="104" t="s">
        <v>204</v>
      </c>
      <c r="R33" s="104" t="s">
        <v>204</v>
      </c>
      <c r="S33" s="120" t="s">
        <v>199</v>
      </c>
      <c r="T33" s="104" t="s">
        <v>197</v>
      </c>
      <c r="U33" s="104" t="s">
        <v>204</v>
      </c>
      <c r="V33" s="104" t="s">
        <v>204</v>
      </c>
      <c r="W33" s="104" t="s">
        <v>204</v>
      </c>
      <c r="X33" s="104" t="s">
        <v>204</v>
      </c>
      <c r="Y33" s="104" t="s">
        <v>222</v>
      </c>
      <c r="Z33" s="104" t="s">
        <v>197</v>
      </c>
      <c r="AA33" s="104" t="s">
        <v>204</v>
      </c>
      <c r="AB33" s="104" t="s">
        <v>204</v>
      </c>
      <c r="AC33" s="104" t="s">
        <v>204</v>
      </c>
      <c r="AD33" s="104" t="s">
        <v>204</v>
      </c>
      <c r="AE33" s="104" t="s">
        <v>204</v>
      </c>
      <c r="AF33" s="104" t="s">
        <v>204</v>
      </c>
      <c r="AG33" s="104" t="s">
        <v>204</v>
      </c>
      <c r="AH33" s="104" t="s">
        <v>204</v>
      </c>
      <c r="AI33" s="104" t="s">
        <v>214</v>
      </c>
      <c r="AJ33" s="104" t="s">
        <v>197</v>
      </c>
      <c r="AK33" s="104" t="s">
        <v>204</v>
      </c>
      <c r="AL33" s="104" t="s">
        <v>204</v>
      </c>
      <c r="AM33" s="104" t="s">
        <v>214</v>
      </c>
      <c r="AN33" s="104" t="s">
        <v>197</v>
      </c>
      <c r="AO33" s="104" t="s">
        <v>204</v>
      </c>
      <c r="AP33" s="104" t="s">
        <v>204</v>
      </c>
      <c r="AQ33" s="104" t="s">
        <v>252</v>
      </c>
      <c r="AR33" s="104" t="s">
        <v>203</v>
      </c>
      <c r="AS33" s="105">
        <f t="shared" si="0"/>
        <v>8</v>
      </c>
      <c r="AT33" s="105">
        <v>7</v>
      </c>
      <c r="AU33" s="105">
        <f t="shared" si="1"/>
        <v>7</v>
      </c>
      <c r="AV33" s="106">
        <f t="shared" si="2"/>
        <v>87.5</v>
      </c>
      <c r="AW33" s="106">
        <f t="shared" si="3"/>
        <v>87.5</v>
      </c>
      <c r="AX33" s="106">
        <f t="shared" si="4"/>
        <v>87.5</v>
      </c>
      <c r="AY33" s="107" t="str">
        <f t="shared" si="5"/>
        <v>1</v>
      </c>
    </row>
    <row r="34" spans="1:51" s="108" customFormat="1" ht="42" x14ac:dyDescent="0.3">
      <c r="A34" s="110">
        <v>860</v>
      </c>
      <c r="B34" s="109" t="s">
        <v>70</v>
      </c>
      <c r="C34" s="104" t="s">
        <v>204</v>
      </c>
      <c r="D34" s="104" t="s">
        <v>204</v>
      </c>
      <c r="E34" s="104" t="s">
        <v>205</v>
      </c>
      <c r="F34" s="104" t="s">
        <v>203</v>
      </c>
      <c r="G34" s="104" t="s">
        <v>204</v>
      </c>
      <c r="H34" s="104" t="s">
        <v>204</v>
      </c>
      <c r="I34" s="104" t="s">
        <v>205</v>
      </c>
      <c r="J34" s="104" t="s">
        <v>203</v>
      </c>
      <c r="K34" s="104" t="s">
        <v>204</v>
      </c>
      <c r="L34" s="104" t="s">
        <v>204</v>
      </c>
      <c r="M34" s="104" t="s">
        <v>204</v>
      </c>
      <c r="N34" s="104" t="s">
        <v>204</v>
      </c>
      <c r="O34" s="104" t="s">
        <v>204</v>
      </c>
      <c r="P34" s="104" t="s">
        <v>204</v>
      </c>
      <c r="Q34" s="104" t="s">
        <v>204</v>
      </c>
      <c r="R34" s="104" t="s">
        <v>204</v>
      </c>
      <c r="S34" s="104" t="s">
        <v>201</v>
      </c>
      <c r="T34" s="104" t="s">
        <v>197</v>
      </c>
      <c r="U34" s="104" t="s">
        <v>204</v>
      </c>
      <c r="V34" s="104" t="s">
        <v>204</v>
      </c>
      <c r="W34" s="104" t="s">
        <v>204</v>
      </c>
      <c r="X34" s="104" t="s">
        <v>204</v>
      </c>
      <c r="Y34" s="104" t="s">
        <v>205</v>
      </c>
      <c r="Z34" s="104" t="s">
        <v>203</v>
      </c>
      <c r="AA34" s="104" t="s">
        <v>204</v>
      </c>
      <c r="AB34" s="104" t="s">
        <v>204</v>
      </c>
      <c r="AC34" s="104" t="s">
        <v>204</v>
      </c>
      <c r="AD34" s="104" t="s">
        <v>204</v>
      </c>
      <c r="AE34" s="104" t="s">
        <v>204</v>
      </c>
      <c r="AF34" s="104" t="s">
        <v>204</v>
      </c>
      <c r="AG34" s="104" t="s">
        <v>204</v>
      </c>
      <c r="AH34" s="104" t="s">
        <v>204</v>
      </c>
      <c r="AI34" s="104" t="s">
        <v>241</v>
      </c>
      <c r="AJ34" s="104" t="s">
        <v>197</v>
      </c>
      <c r="AK34" s="104" t="s">
        <v>204</v>
      </c>
      <c r="AL34" s="104" t="s">
        <v>204</v>
      </c>
      <c r="AM34" s="104" t="s">
        <v>205</v>
      </c>
      <c r="AN34" s="104" t="s">
        <v>203</v>
      </c>
      <c r="AO34" s="104" t="s">
        <v>204</v>
      </c>
      <c r="AP34" s="104" t="s">
        <v>204</v>
      </c>
      <c r="AQ34" s="104" t="s">
        <v>225</v>
      </c>
      <c r="AR34" s="104" t="s">
        <v>203</v>
      </c>
      <c r="AS34" s="105">
        <f t="shared" si="0"/>
        <v>7</v>
      </c>
      <c r="AT34" s="105">
        <v>1</v>
      </c>
      <c r="AU34" s="105">
        <f t="shared" si="1"/>
        <v>2</v>
      </c>
      <c r="AV34" s="106">
        <f t="shared" si="2"/>
        <v>14.285714285714285</v>
      </c>
      <c r="AW34" s="106">
        <f t="shared" si="3"/>
        <v>28.571428571428569</v>
      </c>
      <c r="AX34" s="106">
        <f t="shared" si="4"/>
        <v>24.285714285714281</v>
      </c>
      <c r="AY34" s="107" t="str">
        <f t="shared" si="5"/>
        <v>0</v>
      </c>
    </row>
    <row r="35" spans="1:51" s="108" customFormat="1" ht="42" x14ac:dyDescent="0.3">
      <c r="A35" s="102">
        <v>861</v>
      </c>
      <c r="B35" s="109" t="s">
        <v>71</v>
      </c>
      <c r="C35" s="104" t="s">
        <v>204</v>
      </c>
      <c r="D35" s="104" t="s">
        <v>204</v>
      </c>
      <c r="E35" s="104" t="s">
        <v>205</v>
      </c>
      <c r="F35" s="104" t="s">
        <v>203</v>
      </c>
      <c r="G35" s="104" t="s">
        <v>204</v>
      </c>
      <c r="H35" s="104" t="s">
        <v>204</v>
      </c>
      <c r="I35" s="104" t="s">
        <v>230</v>
      </c>
      <c r="J35" s="104" t="s">
        <v>197</v>
      </c>
      <c r="K35" s="104" t="s">
        <v>230</v>
      </c>
      <c r="L35" s="104" t="s">
        <v>197</v>
      </c>
      <c r="M35" s="104" t="s">
        <v>204</v>
      </c>
      <c r="N35" s="104" t="s">
        <v>204</v>
      </c>
      <c r="O35" s="104" t="s">
        <v>204</v>
      </c>
      <c r="P35" s="104" t="s">
        <v>204</v>
      </c>
      <c r="Q35" s="104" t="s">
        <v>204</v>
      </c>
      <c r="R35" s="104" t="s">
        <v>204</v>
      </c>
      <c r="S35" s="120" t="s">
        <v>199</v>
      </c>
      <c r="T35" s="104" t="s">
        <v>197</v>
      </c>
      <c r="U35" s="104" t="s">
        <v>204</v>
      </c>
      <c r="V35" s="104" t="s">
        <v>204</v>
      </c>
      <c r="W35" s="104" t="s">
        <v>204</v>
      </c>
      <c r="X35" s="104" t="s">
        <v>204</v>
      </c>
      <c r="Y35" s="104" t="s">
        <v>214</v>
      </c>
      <c r="Z35" s="104" t="s">
        <v>197</v>
      </c>
      <c r="AA35" s="104" t="s">
        <v>204</v>
      </c>
      <c r="AB35" s="104" t="s">
        <v>204</v>
      </c>
      <c r="AC35" s="104" t="s">
        <v>204</v>
      </c>
      <c r="AD35" s="104" t="s">
        <v>204</v>
      </c>
      <c r="AE35" s="104" t="s">
        <v>204</v>
      </c>
      <c r="AF35" s="104" t="s">
        <v>204</v>
      </c>
      <c r="AG35" s="104" t="s">
        <v>204</v>
      </c>
      <c r="AH35" s="104" t="s">
        <v>204</v>
      </c>
      <c r="AI35" s="104" t="s">
        <v>235</v>
      </c>
      <c r="AJ35" s="104" t="s">
        <v>203</v>
      </c>
      <c r="AK35" s="104" t="s">
        <v>246</v>
      </c>
      <c r="AL35" s="104" t="s">
        <v>203</v>
      </c>
      <c r="AM35" s="104" t="s">
        <v>204</v>
      </c>
      <c r="AN35" s="104" t="s">
        <v>204</v>
      </c>
      <c r="AO35" s="104" t="s">
        <v>204</v>
      </c>
      <c r="AP35" s="104" t="s">
        <v>204</v>
      </c>
      <c r="AQ35" s="104" t="s">
        <v>235</v>
      </c>
      <c r="AR35" s="104" t="s">
        <v>203</v>
      </c>
      <c r="AS35" s="105">
        <f t="shared" si="0"/>
        <v>8</v>
      </c>
      <c r="AT35" s="105">
        <v>1</v>
      </c>
      <c r="AU35" s="105">
        <f t="shared" si="1"/>
        <v>4</v>
      </c>
      <c r="AV35" s="106">
        <f t="shared" si="2"/>
        <v>12.5</v>
      </c>
      <c r="AW35" s="106">
        <f t="shared" si="3"/>
        <v>50</v>
      </c>
      <c r="AX35" s="106">
        <f t="shared" si="4"/>
        <v>38.75</v>
      </c>
      <c r="AY35" s="107" t="str">
        <f t="shared" si="5"/>
        <v>0</v>
      </c>
    </row>
    <row r="36" spans="1:51" s="108" customFormat="1" ht="42" x14ac:dyDescent="0.3">
      <c r="A36" s="110">
        <v>864</v>
      </c>
      <c r="B36" s="109" t="s">
        <v>60</v>
      </c>
      <c r="C36" s="104" t="s">
        <v>204</v>
      </c>
      <c r="D36" s="104" t="s">
        <v>204</v>
      </c>
      <c r="E36" s="104" t="s">
        <v>205</v>
      </c>
      <c r="F36" s="104" t="s">
        <v>203</v>
      </c>
      <c r="G36" s="104" t="s">
        <v>204</v>
      </c>
      <c r="H36" s="104" t="s">
        <v>204</v>
      </c>
      <c r="I36" s="104" t="s">
        <v>222</v>
      </c>
      <c r="J36" s="104" t="s">
        <v>203</v>
      </c>
      <c r="K36" s="104" t="s">
        <v>238</v>
      </c>
      <c r="L36" s="104" t="s">
        <v>197</v>
      </c>
      <c r="M36" s="104" t="s">
        <v>204</v>
      </c>
      <c r="N36" s="104" t="s">
        <v>204</v>
      </c>
      <c r="O36" s="104" t="s">
        <v>204</v>
      </c>
      <c r="P36" s="104" t="s">
        <v>204</v>
      </c>
      <c r="Q36" s="104" t="s">
        <v>204</v>
      </c>
      <c r="R36" s="104" t="s">
        <v>204</v>
      </c>
      <c r="S36" s="120" t="s">
        <v>198</v>
      </c>
      <c r="T36" s="104" t="s">
        <v>197</v>
      </c>
      <c r="U36" s="104" t="s">
        <v>204</v>
      </c>
      <c r="V36" s="104" t="s">
        <v>204</v>
      </c>
      <c r="W36" s="104" t="s">
        <v>204</v>
      </c>
      <c r="X36" s="104" t="s">
        <v>204</v>
      </c>
      <c r="Y36" s="104" t="s">
        <v>205</v>
      </c>
      <c r="Z36" s="104" t="s">
        <v>203</v>
      </c>
      <c r="AA36" s="104" t="s">
        <v>204</v>
      </c>
      <c r="AB36" s="104" t="s">
        <v>204</v>
      </c>
      <c r="AC36" s="104" t="s">
        <v>204</v>
      </c>
      <c r="AD36" s="104" t="s">
        <v>204</v>
      </c>
      <c r="AE36" s="104" t="s">
        <v>204</v>
      </c>
      <c r="AF36" s="104" t="s">
        <v>204</v>
      </c>
      <c r="AG36" s="104" t="s">
        <v>204</v>
      </c>
      <c r="AH36" s="104" t="s">
        <v>204</v>
      </c>
      <c r="AI36" s="104" t="s">
        <v>205</v>
      </c>
      <c r="AJ36" s="104" t="s">
        <v>203</v>
      </c>
      <c r="AK36" s="104" t="s">
        <v>220</v>
      </c>
      <c r="AL36" s="104" t="s">
        <v>203</v>
      </c>
      <c r="AM36" s="104" t="s">
        <v>205</v>
      </c>
      <c r="AN36" s="104" t="s">
        <v>203</v>
      </c>
      <c r="AO36" s="104" t="s">
        <v>204</v>
      </c>
      <c r="AP36" s="104" t="s">
        <v>204</v>
      </c>
      <c r="AQ36" s="104" t="s">
        <v>227</v>
      </c>
      <c r="AR36" s="104" t="s">
        <v>203</v>
      </c>
      <c r="AS36" s="105">
        <f t="shared" si="0"/>
        <v>9</v>
      </c>
      <c r="AT36" s="105">
        <v>1</v>
      </c>
      <c r="AU36" s="105">
        <f t="shared" si="1"/>
        <v>2</v>
      </c>
      <c r="AV36" s="106">
        <f t="shared" si="2"/>
        <v>11.111111111111111</v>
      </c>
      <c r="AW36" s="106">
        <f t="shared" si="3"/>
        <v>22.222222222222221</v>
      </c>
      <c r="AX36" s="106">
        <f t="shared" si="4"/>
        <v>18.888888888888886</v>
      </c>
      <c r="AY36" s="107" t="str">
        <f t="shared" si="5"/>
        <v>0</v>
      </c>
    </row>
    <row r="37" spans="1:51" s="108" customFormat="1" ht="42" x14ac:dyDescent="0.3">
      <c r="A37" s="102">
        <v>875</v>
      </c>
      <c r="B37" s="109" t="s">
        <v>6</v>
      </c>
      <c r="C37" s="104" t="s">
        <v>204</v>
      </c>
      <c r="D37" s="104" t="s">
        <v>204</v>
      </c>
      <c r="E37" s="104" t="s">
        <v>205</v>
      </c>
      <c r="F37" s="104" t="s">
        <v>203</v>
      </c>
      <c r="G37" s="104" t="s">
        <v>204</v>
      </c>
      <c r="H37" s="104" t="s">
        <v>204</v>
      </c>
      <c r="I37" s="104" t="s">
        <v>204</v>
      </c>
      <c r="J37" s="104" t="s">
        <v>204</v>
      </c>
      <c r="K37" s="104" t="s">
        <v>204</v>
      </c>
      <c r="L37" s="104" t="s">
        <v>204</v>
      </c>
      <c r="M37" s="104" t="s">
        <v>204</v>
      </c>
      <c r="N37" s="104" t="s">
        <v>204</v>
      </c>
      <c r="O37" s="104" t="s">
        <v>205</v>
      </c>
      <c r="P37" s="104" t="s">
        <v>203</v>
      </c>
      <c r="Q37" s="104" t="s">
        <v>204</v>
      </c>
      <c r="R37" s="104" t="s">
        <v>204</v>
      </c>
      <c r="S37" s="120" t="s">
        <v>202</v>
      </c>
      <c r="T37" s="104" t="s">
        <v>203</v>
      </c>
      <c r="U37" s="104" t="s">
        <v>205</v>
      </c>
      <c r="V37" s="104" t="s">
        <v>203</v>
      </c>
      <c r="W37" s="120" t="s">
        <v>196</v>
      </c>
      <c r="X37" s="104" t="s">
        <v>197</v>
      </c>
      <c r="Y37" s="104" t="s">
        <v>205</v>
      </c>
      <c r="Z37" s="104" t="s">
        <v>203</v>
      </c>
      <c r="AA37" s="104" t="s">
        <v>204</v>
      </c>
      <c r="AB37" s="104" t="s">
        <v>204</v>
      </c>
      <c r="AC37" s="104" t="s">
        <v>204</v>
      </c>
      <c r="AD37" s="104" t="s">
        <v>204</v>
      </c>
      <c r="AE37" s="104" t="s">
        <v>204</v>
      </c>
      <c r="AF37" s="104" t="s">
        <v>204</v>
      </c>
      <c r="AG37" s="104" t="s">
        <v>204</v>
      </c>
      <c r="AH37" s="104" t="s">
        <v>204</v>
      </c>
      <c r="AI37" s="104" t="s">
        <v>228</v>
      </c>
      <c r="AJ37" s="104" t="s">
        <v>203</v>
      </c>
      <c r="AK37" s="104" t="s">
        <v>204</v>
      </c>
      <c r="AL37" s="104" t="s">
        <v>204</v>
      </c>
      <c r="AM37" s="104" t="s">
        <v>204</v>
      </c>
      <c r="AN37" s="104" t="s">
        <v>204</v>
      </c>
      <c r="AO37" s="104" t="s">
        <v>229</v>
      </c>
      <c r="AP37" s="104" t="s">
        <v>203</v>
      </c>
      <c r="AQ37" s="104" t="s">
        <v>219</v>
      </c>
      <c r="AR37" s="104" t="s">
        <v>197</v>
      </c>
      <c r="AS37" s="105">
        <f t="shared" si="0"/>
        <v>9</v>
      </c>
      <c r="AT37" s="105">
        <v>1</v>
      </c>
      <c r="AU37" s="105">
        <f t="shared" si="1"/>
        <v>2</v>
      </c>
      <c r="AV37" s="106">
        <f t="shared" si="2"/>
        <v>11.111111111111111</v>
      </c>
      <c r="AW37" s="106">
        <f t="shared" si="3"/>
        <v>22.222222222222221</v>
      </c>
      <c r="AX37" s="106">
        <f t="shared" si="4"/>
        <v>18.888888888888886</v>
      </c>
      <c r="AY37" s="107" t="str">
        <f t="shared" si="5"/>
        <v>0</v>
      </c>
    </row>
    <row r="38" spans="1:51" s="108" customFormat="1" ht="42" x14ac:dyDescent="0.3">
      <c r="A38" s="102">
        <v>880</v>
      </c>
      <c r="B38" s="103" t="s">
        <v>49</v>
      </c>
      <c r="C38" s="104" t="s">
        <v>204</v>
      </c>
      <c r="D38" s="104" t="s">
        <v>204</v>
      </c>
      <c r="E38" s="104" t="s">
        <v>207</v>
      </c>
      <c r="F38" s="104" t="s">
        <v>197</v>
      </c>
      <c r="G38" s="104" t="s">
        <v>204</v>
      </c>
      <c r="H38" s="104" t="s">
        <v>204</v>
      </c>
      <c r="I38" s="104" t="s">
        <v>230</v>
      </c>
      <c r="J38" s="104" t="s">
        <v>203</v>
      </c>
      <c r="K38" s="104" t="s">
        <v>231</v>
      </c>
      <c r="L38" s="104" t="s">
        <v>203</v>
      </c>
      <c r="M38" s="104" t="s">
        <v>204</v>
      </c>
      <c r="N38" s="104" t="s">
        <v>204</v>
      </c>
      <c r="O38" s="104" t="s">
        <v>204</v>
      </c>
      <c r="P38" s="104" t="s">
        <v>204</v>
      </c>
      <c r="Q38" s="104" t="s">
        <v>204</v>
      </c>
      <c r="R38" s="104" t="s">
        <v>204</v>
      </c>
      <c r="S38" s="120" t="s">
        <v>199</v>
      </c>
      <c r="T38" s="104" t="s">
        <v>197</v>
      </c>
      <c r="U38" s="104" t="s">
        <v>204</v>
      </c>
      <c r="V38" s="104" t="s">
        <v>204</v>
      </c>
      <c r="W38" s="104" t="s">
        <v>204</v>
      </c>
      <c r="X38" s="104" t="s">
        <v>204</v>
      </c>
      <c r="Y38" s="120" t="s">
        <v>222</v>
      </c>
      <c r="Z38" s="104" t="s">
        <v>197</v>
      </c>
      <c r="AA38" s="104" t="s">
        <v>204</v>
      </c>
      <c r="AB38" s="104" t="s">
        <v>204</v>
      </c>
      <c r="AC38" s="104" t="s">
        <v>204</v>
      </c>
      <c r="AD38" s="104" t="s">
        <v>204</v>
      </c>
      <c r="AE38" s="104" t="s">
        <v>204</v>
      </c>
      <c r="AF38" s="104" t="s">
        <v>204</v>
      </c>
      <c r="AG38" s="104" t="s">
        <v>204</v>
      </c>
      <c r="AH38" s="104" t="s">
        <v>204</v>
      </c>
      <c r="AI38" s="104" t="s">
        <v>214</v>
      </c>
      <c r="AJ38" s="104" t="s">
        <v>197</v>
      </c>
      <c r="AK38" s="104" t="s">
        <v>205</v>
      </c>
      <c r="AL38" s="104" t="s">
        <v>203</v>
      </c>
      <c r="AM38" s="104" t="s">
        <v>204</v>
      </c>
      <c r="AN38" s="104" t="s">
        <v>204</v>
      </c>
      <c r="AO38" s="104" t="s">
        <v>235</v>
      </c>
      <c r="AP38" s="104" t="s">
        <v>203</v>
      </c>
      <c r="AQ38" s="104" t="s">
        <v>220</v>
      </c>
      <c r="AR38" s="104" t="s">
        <v>203</v>
      </c>
      <c r="AS38" s="105">
        <f t="shared" si="0"/>
        <v>9</v>
      </c>
      <c r="AT38" s="105">
        <v>4</v>
      </c>
      <c r="AU38" s="105">
        <f t="shared" si="1"/>
        <v>4</v>
      </c>
      <c r="AV38" s="106">
        <f t="shared" si="2"/>
        <v>44.444444444444443</v>
      </c>
      <c r="AW38" s="106">
        <f t="shared" si="3"/>
        <v>44.444444444444443</v>
      </c>
      <c r="AX38" s="106">
        <f t="shared" si="4"/>
        <v>44.444444444444443</v>
      </c>
      <c r="AY38" s="107" t="str">
        <f t="shared" si="5"/>
        <v>0</v>
      </c>
    </row>
    <row r="39" spans="1:51" s="108" customFormat="1" ht="42" x14ac:dyDescent="0.3">
      <c r="A39" s="102">
        <v>886</v>
      </c>
      <c r="B39" s="103" t="s">
        <v>46</v>
      </c>
      <c r="C39" s="104" t="s">
        <v>204</v>
      </c>
      <c r="D39" s="104" t="s">
        <v>204</v>
      </c>
      <c r="E39" s="104" t="s">
        <v>204</v>
      </c>
      <c r="F39" s="104" t="s">
        <v>204</v>
      </c>
      <c r="G39" s="104" t="s">
        <v>204</v>
      </c>
      <c r="H39" s="104" t="s">
        <v>204</v>
      </c>
      <c r="I39" s="104" t="s">
        <v>204</v>
      </c>
      <c r="J39" s="104" t="s">
        <v>204</v>
      </c>
      <c r="K39" s="104" t="s">
        <v>238</v>
      </c>
      <c r="L39" s="104" t="s">
        <v>197</v>
      </c>
      <c r="M39" s="104" t="s">
        <v>204</v>
      </c>
      <c r="N39" s="104" t="s">
        <v>204</v>
      </c>
      <c r="O39" s="104" t="s">
        <v>204</v>
      </c>
      <c r="P39" s="104" t="s">
        <v>204</v>
      </c>
      <c r="Q39" s="104" t="s">
        <v>204</v>
      </c>
      <c r="R39" s="104" t="s">
        <v>204</v>
      </c>
      <c r="S39" s="120" t="s">
        <v>198</v>
      </c>
      <c r="T39" s="104" t="s">
        <v>197</v>
      </c>
      <c r="U39" s="104" t="s">
        <v>204</v>
      </c>
      <c r="V39" s="104" t="s">
        <v>204</v>
      </c>
      <c r="W39" s="104" t="s">
        <v>201</v>
      </c>
      <c r="X39" s="104" t="s">
        <v>197</v>
      </c>
      <c r="Y39" s="104" t="s">
        <v>204</v>
      </c>
      <c r="Z39" s="104" t="s">
        <v>204</v>
      </c>
      <c r="AA39" s="104" t="s">
        <v>204</v>
      </c>
      <c r="AB39" s="104" t="s">
        <v>204</v>
      </c>
      <c r="AC39" s="104" t="s">
        <v>204</v>
      </c>
      <c r="AD39" s="104" t="s">
        <v>204</v>
      </c>
      <c r="AE39" s="104" t="s">
        <v>204</v>
      </c>
      <c r="AF39" s="104" t="s">
        <v>204</v>
      </c>
      <c r="AG39" s="104" t="s">
        <v>204</v>
      </c>
      <c r="AH39" s="104" t="s">
        <v>204</v>
      </c>
      <c r="AI39" s="104" t="s">
        <v>205</v>
      </c>
      <c r="AJ39" s="104" t="s">
        <v>203</v>
      </c>
      <c r="AK39" s="104" t="s">
        <v>204</v>
      </c>
      <c r="AL39" s="104" t="s">
        <v>204</v>
      </c>
      <c r="AM39" s="104" t="s">
        <v>199</v>
      </c>
      <c r="AN39" s="104" t="s">
        <v>197</v>
      </c>
      <c r="AO39" s="104" t="s">
        <v>204</v>
      </c>
      <c r="AP39" s="104" t="s">
        <v>204</v>
      </c>
      <c r="AQ39" s="104" t="s">
        <v>220</v>
      </c>
      <c r="AR39" s="104" t="s">
        <v>203</v>
      </c>
      <c r="AS39" s="105">
        <f t="shared" si="0"/>
        <v>6</v>
      </c>
      <c r="AT39" s="105">
        <v>3</v>
      </c>
      <c r="AU39" s="105">
        <f t="shared" si="1"/>
        <v>4</v>
      </c>
      <c r="AV39" s="106">
        <f t="shared" si="2"/>
        <v>50</v>
      </c>
      <c r="AW39" s="106">
        <f t="shared" si="3"/>
        <v>66.666666666666657</v>
      </c>
      <c r="AX39" s="106">
        <f t="shared" si="4"/>
        <v>61.666666666666657</v>
      </c>
      <c r="AY39" s="107" t="str">
        <f t="shared" si="5"/>
        <v>0</v>
      </c>
    </row>
    <row r="40" spans="1:51" s="108" customFormat="1" ht="42" x14ac:dyDescent="0.3">
      <c r="A40" s="102">
        <v>892</v>
      </c>
      <c r="B40" s="103" t="s">
        <v>39</v>
      </c>
      <c r="C40" s="104" t="s">
        <v>204</v>
      </c>
      <c r="D40" s="104" t="s">
        <v>204</v>
      </c>
      <c r="E40" s="104" t="s">
        <v>204</v>
      </c>
      <c r="F40" s="104" t="s">
        <v>204</v>
      </c>
      <c r="G40" s="104" t="s">
        <v>204</v>
      </c>
      <c r="H40" s="104" t="s">
        <v>204</v>
      </c>
      <c r="I40" s="120" t="s">
        <v>253</v>
      </c>
      <c r="J40" s="104" t="s">
        <v>197</v>
      </c>
      <c r="K40" s="104" t="s">
        <v>204</v>
      </c>
      <c r="L40" s="104" t="s">
        <v>204</v>
      </c>
      <c r="M40" s="104" t="s">
        <v>204</v>
      </c>
      <c r="N40" s="104" t="s">
        <v>204</v>
      </c>
      <c r="O40" s="104" t="s">
        <v>204</v>
      </c>
      <c r="P40" s="104" t="s">
        <v>204</v>
      </c>
      <c r="Q40" s="104" t="s">
        <v>204</v>
      </c>
      <c r="R40" s="104" t="s">
        <v>204</v>
      </c>
      <c r="S40" s="104" t="s">
        <v>201</v>
      </c>
      <c r="T40" s="104" t="s">
        <v>197</v>
      </c>
      <c r="U40" s="104" t="s">
        <v>204</v>
      </c>
      <c r="V40" s="104" t="s">
        <v>204</v>
      </c>
      <c r="W40" s="104" t="s">
        <v>204</v>
      </c>
      <c r="X40" s="104" t="s">
        <v>204</v>
      </c>
      <c r="Y40" s="104" t="s">
        <v>204</v>
      </c>
      <c r="Z40" s="104" t="s">
        <v>204</v>
      </c>
      <c r="AA40" s="104" t="s">
        <v>204</v>
      </c>
      <c r="AB40" s="104" t="s">
        <v>204</v>
      </c>
      <c r="AC40" s="104" t="s">
        <v>204</v>
      </c>
      <c r="AD40" s="104" t="s">
        <v>204</v>
      </c>
      <c r="AE40" s="104" t="s">
        <v>204</v>
      </c>
      <c r="AF40" s="104" t="s">
        <v>204</v>
      </c>
      <c r="AG40" s="104" t="s">
        <v>204</v>
      </c>
      <c r="AH40" s="104" t="s">
        <v>204</v>
      </c>
      <c r="AI40" s="104" t="s">
        <v>204</v>
      </c>
      <c r="AJ40" s="104" t="s">
        <v>204</v>
      </c>
      <c r="AK40" s="104" t="s">
        <v>204</v>
      </c>
      <c r="AL40" s="104" t="s">
        <v>204</v>
      </c>
      <c r="AM40" s="104" t="s">
        <v>214</v>
      </c>
      <c r="AN40" s="104" t="s">
        <v>197</v>
      </c>
      <c r="AO40" s="104" t="s">
        <v>204</v>
      </c>
      <c r="AP40" s="104" t="s">
        <v>204</v>
      </c>
      <c r="AQ40" s="104" t="s">
        <v>225</v>
      </c>
      <c r="AR40" s="104" t="s">
        <v>203</v>
      </c>
      <c r="AS40" s="105">
        <f t="shared" si="0"/>
        <v>4</v>
      </c>
      <c r="AT40" s="105">
        <v>2</v>
      </c>
      <c r="AU40" s="105">
        <f t="shared" si="1"/>
        <v>3</v>
      </c>
      <c r="AV40" s="106">
        <f t="shared" si="2"/>
        <v>50</v>
      </c>
      <c r="AW40" s="106">
        <f t="shared" si="3"/>
        <v>75</v>
      </c>
      <c r="AX40" s="106">
        <f t="shared" si="4"/>
        <v>67.5</v>
      </c>
      <c r="AY40" s="107" t="str">
        <f t="shared" si="5"/>
        <v>0</v>
      </c>
    </row>
    <row r="41" spans="1:51" x14ac:dyDescent="0.3">
      <c r="A41" s="74"/>
      <c r="B41" s="74"/>
      <c r="C41" s="75"/>
      <c r="D41" s="75"/>
      <c r="E41" s="75"/>
      <c r="F41" s="75"/>
      <c r="G41" s="75"/>
      <c r="H41" s="75"/>
      <c r="I41" s="75"/>
      <c r="J41" s="75"/>
      <c r="K41" s="75"/>
      <c r="L41" s="75"/>
      <c r="M41" s="75"/>
      <c r="N41" s="75"/>
      <c r="O41" s="75"/>
      <c r="P41" s="75"/>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row>
    <row r="42" spans="1:51" x14ac:dyDescent="0.3">
      <c r="A42" s="74"/>
      <c r="B42" s="74"/>
      <c r="C42" s="75"/>
      <c r="D42" s="75"/>
      <c r="E42" s="75"/>
      <c r="F42" s="75"/>
      <c r="G42" s="75"/>
      <c r="H42" s="75"/>
      <c r="I42" s="75"/>
      <c r="J42" s="75"/>
      <c r="K42" s="75"/>
      <c r="L42" s="75"/>
      <c r="M42" s="75"/>
      <c r="N42" s="75"/>
      <c r="O42" s="75"/>
      <c r="P42" s="75"/>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row>
    <row r="43" spans="1:51" x14ac:dyDescent="0.3">
      <c r="A43" s="14"/>
      <c r="B43" s="74"/>
      <c r="C43" s="75"/>
      <c r="D43" s="75"/>
      <c r="E43" s="75"/>
      <c r="F43" s="75"/>
      <c r="G43" s="75"/>
      <c r="H43" s="75"/>
      <c r="I43" s="75"/>
      <c r="J43" s="75"/>
      <c r="K43" s="75"/>
      <c r="L43" s="75"/>
      <c r="M43" s="75"/>
      <c r="N43" s="75"/>
      <c r="O43" s="75"/>
      <c r="P43" s="75"/>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row>
    <row r="44" spans="1:51" x14ac:dyDescent="0.3">
      <c r="A44" s="14"/>
      <c r="B44" s="74"/>
      <c r="C44" s="75"/>
      <c r="D44" s="75"/>
      <c r="E44" s="75"/>
      <c r="F44" s="75"/>
      <c r="G44" s="75"/>
      <c r="H44" s="75"/>
      <c r="I44" s="75"/>
      <c r="J44" s="75"/>
      <c r="K44" s="75"/>
      <c r="L44" s="75"/>
      <c r="M44" s="75"/>
      <c r="N44" s="75"/>
      <c r="O44" s="75"/>
      <c r="P44" s="75"/>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row>
    <row r="45" spans="1:51" x14ac:dyDescent="0.3">
      <c r="A45" s="14"/>
      <c r="B45" s="74"/>
      <c r="C45" s="75"/>
      <c r="D45" s="75"/>
      <c r="E45" s="75"/>
      <c r="F45" s="75"/>
      <c r="G45" s="75"/>
      <c r="H45" s="75"/>
      <c r="I45" s="75"/>
      <c r="J45" s="75"/>
      <c r="K45" s="75"/>
      <c r="L45" s="75"/>
      <c r="M45" s="75"/>
      <c r="N45" s="75"/>
      <c r="O45" s="75"/>
      <c r="P45" s="75"/>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row>
    <row r="46" spans="1:51" x14ac:dyDescent="0.3">
      <c r="A46" s="14"/>
      <c r="B46" s="74"/>
      <c r="C46" s="14"/>
      <c r="D46" s="14"/>
      <c r="E46" s="14"/>
      <c r="F46" s="14"/>
      <c r="G46" s="75"/>
      <c r="H46" s="75"/>
      <c r="I46" s="75"/>
      <c r="J46" s="75"/>
      <c r="K46" s="75"/>
      <c r="L46" s="75"/>
      <c r="M46" s="75"/>
      <c r="N46" s="75"/>
      <c r="O46" s="75"/>
      <c r="P46" s="75"/>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row>
    <row r="47" spans="1:51" x14ac:dyDescent="0.3">
      <c r="A47" s="74"/>
      <c r="B47" s="74"/>
      <c r="C47" s="75"/>
      <c r="D47" s="75"/>
      <c r="E47" s="75"/>
      <c r="F47" s="75"/>
      <c r="G47" s="75"/>
      <c r="H47" s="75"/>
      <c r="I47" s="75"/>
      <c r="J47" s="75"/>
      <c r="K47" s="75"/>
      <c r="L47" s="75"/>
      <c r="M47" s="75"/>
      <c r="N47" s="75"/>
      <c r="O47" s="75"/>
      <c r="P47" s="75"/>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row>
    <row r="48" spans="1:51" x14ac:dyDescent="0.3">
      <c r="C48" s="75"/>
      <c r="D48" s="75"/>
      <c r="E48" s="75"/>
      <c r="F48" s="75"/>
      <c r="G48" s="75"/>
      <c r="H48" s="75"/>
      <c r="I48" s="75"/>
      <c r="J48" s="75"/>
      <c r="K48" s="75"/>
      <c r="L48" s="75"/>
      <c r="M48" s="75"/>
      <c r="N48" s="75"/>
      <c r="O48" s="75"/>
      <c r="P48" s="75"/>
    </row>
    <row r="49" spans="1:16" x14ac:dyDescent="0.3">
      <c r="C49" s="75"/>
      <c r="D49" s="75"/>
      <c r="E49" s="75"/>
      <c r="F49" s="75"/>
      <c r="G49" s="75"/>
      <c r="H49" s="75"/>
      <c r="I49" s="75"/>
      <c r="J49" s="75"/>
      <c r="K49" s="75"/>
      <c r="L49" s="75"/>
      <c r="M49" s="75"/>
      <c r="N49" s="75"/>
      <c r="O49" s="75"/>
      <c r="P49" s="75"/>
    </row>
    <row r="50" spans="1:16" x14ac:dyDescent="0.3">
      <c r="C50" s="75"/>
      <c r="D50" s="75"/>
      <c r="E50" s="75"/>
      <c r="F50" s="75"/>
      <c r="G50" s="75"/>
      <c r="H50" s="75"/>
      <c r="I50" s="75"/>
      <c r="J50" s="75"/>
      <c r="K50" s="75"/>
      <c r="L50" s="75"/>
      <c r="M50" s="75"/>
      <c r="N50" s="75"/>
      <c r="O50" s="75"/>
      <c r="P50" s="75"/>
    </row>
    <row r="51" spans="1:16" x14ac:dyDescent="0.3">
      <c r="A51" s="14"/>
      <c r="C51" s="75"/>
      <c r="D51" s="75"/>
      <c r="E51" s="75"/>
      <c r="F51" s="75"/>
      <c r="G51" s="75"/>
      <c r="H51" s="75"/>
      <c r="I51" s="75"/>
      <c r="J51" s="75"/>
      <c r="K51" s="75"/>
      <c r="L51" s="75"/>
      <c r="M51" s="75"/>
      <c r="N51" s="75"/>
      <c r="O51" s="75"/>
      <c r="P51" s="75"/>
    </row>
    <row r="52" spans="1:16" x14ac:dyDescent="0.3">
      <c r="A52" s="14"/>
      <c r="C52" s="75"/>
      <c r="D52" s="75"/>
      <c r="E52" s="75"/>
      <c r="F52" s="75"/>
      <c r="G52" s="75"/>
      <c r="H52" s="75"/>
      <c r="I52" s="75"/>
      <c r="J52" s="75"/>
      <c r="K52" s="75"/>
      <c r="L52" s="75"/>
      <c r="M52" s="75"/>
      <c r="N52" s="75"/>
      <c r="O52" s="75"/>
      <c r="P52" s="75"/>
    </row>
    <row r="53" spans="1:16" x14ac:dyDescent="0.3">
      <c r="A53" s="14"/>
      <c r="C53" s="75"/>
      <c r="D53" s="75"/>
      <c r="E53" s="75"/>
      <c r="F53" s="75"/>
      <c r="G53" s="75"/>
      <c r="H53" s="75"/>
      <c r="I53" s="75"/>
      <c r="J53" s="75"/>
      <c r="K53" s="75"/>
      <c r="L53" s="75"/>
      <c r="M53" s="75"/>
      <c r="N53" s="75"/>
      <c r="O53" s="75"/>
      <c r="P53" s="75"/>
    </row>
    <row r="54" spans="1:16" x14ac:dyDescent="0.3">
      <c r="C54" s="75"/>
      <c r="D54" s="75"/>
      <c r="E54" s="75"/>
      <c r="F54" s="75"/>
      <c r="G54" s="75"/>
      <c r="H54" s="75"/>
      <c r="I54" s="75"/>
      <c r="J54" s="75"/>
      <c r="K54" s="75"/>
      <c r="L54" s="75"/>
      <c r="M54" s="75"/>
      <c r="N54" s="75"/>
      <c r="O54" s="75"/>
      <c r="P54" s="75"/>
    </row>
    <row r="55" spans="1:16" x14ac:dyDescent="0.3">
      <c r="C55" s="75"/>
      <c r="D55" s="75"/>
      <c r="E55" s="75"/>
      <c r="F55" s="75"/>
      <c r="G55" s="75"/>
      <c r="H55" s="75"/>
      <c r="I55" s="75"/>
      <c r="J55" s="75"/>
      <c r="K55" s="75"/>
      <c r="L55" s="75"/>
      <c r="M55" s="75"/>
      <c r="N55" s="75"/>
      <c r="O55" s="75"/>
      <c r="P55" s="75"/>
    </row>
    <row r="56" spans="1:16" x14ac:dyDescent="0.3">
      <c r="C56" s="75"/>
      <c r="D56" s="75"/>
      <c r="E56" s="75"/>
      <c r="F56" s="75"/>
      <c r="G56" s="75"/>
      <c r="H56" s="75"/>
      <c r="I56" s="75"/>
      <c r="J56" s="75"/>
      <c r="K56" s="75"/>
      <c r="L56" s="75"/>
      <c r="M56" s="75"/>
      <c r="N56" s="75"/>
      <c r="O56" s="75"/>
      <c r="P56" s="75"/>
    </row>
    <row r="57" spans="1:16" x14ac:dyDescent="0.3">
      <c r="C57" s="75"/>
      <c r="D57" s="75"/>
      <c r="E57" s="75"/>
      <c r="F57" s="75"/>
      <c r="G57" s="75"/>
      <c r="H57" s="75"/>
      <c r="I57" s="75"/>
      <c r="J57" s="75"/>
      <c r="K57" s="75"/>
      <c r="L57" s="75"/>
      <c r="M57" s="75"/>
      <c r="N57" s="75"/>
      <c r="O57" s="75"/>
      <c r="P57" s="75"/>
    </row>
    <row r="58" spans="1:16" x14ac:dyDescent="0.3">
      <c r="C58" s="75"/>
      <c r="D58" s="75"/>
      <c r="E58" s="75"/>
      <c r="F58" s="75"/>
      <c r="G58" s="75"/>
      <c r="H58" s="75"/>
      <c r="I58" s="75"/>
      <c r="J58" s="75"/>
      <c r="K58" s="75"/>
      <c r="L58" s="75"/>
      <c r="M58" s="75"/>
      <c r="N58" s="75"/>
      <c r="O58" s="75"/>
      <c r="P58" s="75"/>
    </row>
    <row r="59" spans="1:16" x14ac:dyDescent="0.3">
      <c r="C59" s="75"/>
      <c r="D59" s="75"/>
      <c r="E59" s="75"/>
      <c r="F59" s="75"/>
      <c r="G59" s="75"/>
      <c r="H59" s="75"/>
      <c r="I59" s="75"/>
      <c r="J59" s="75"/>
      <c r="K59" s="75"/>
      <c r="L59" s="75"/>
      <c r="M59" s="75"/>
      <c r="N59" s="75"/>
      <c r="O59" s="75"/>
      <c r="P59" s="75"/>
    </row>
    <row r="60" spans="1:16" x14ac:dyDescent="0.3">
      <c r="C60" s="75"/>
      <c r="D60" s="75"/>
      <c r="E60" s="75"/>
      <c r="F60" s="75"/>
      <c r="G60" s="75"/>
      <c r="H60" s="75"/>
      <c r="I60" s="75"/>
      <c r="J60" s="75"/>
      <c r="K60" s="75"/>
      <c r="L60" s="75"/>
      <c r="M60" s="75"/>
      <c r="N60" s="75"/>
      <c r="O60" s="75"/>
      <c r="P60" s="75"/>
    </row>
    <row r="61" spans="1:16" x14ac:dyDescent="0.3">
      <c r="C61" s="75"/>
      <c r="D61" s="75"/>
      <c r="E61" s="75"/>
      <c r="F61" s="75"/>
      <c r="G61" s="75"/>
      <c r="H61" s="75"/>
      <c r="I61" s="75"/>
      <c r="J61" s="75"/>
      <c r="K61" s="75"/>
      <c r="L61" s="75"/>
      <c r="M61" s="75"/>
      <c r="N61" s="75"/>
      <c r="O61" s="75"/>
      <c r="P61" s="75"/>
    </row>
    <row r="62" spans="1:16" x14ac:dyDescent="0.3">
      <c r="C62" s="75"/>
      <c r="D62" s="75"/>
      <c r="E62" s="75"/>
      <c r="F62" s="75"/>
      <c r="G62" s="75"/>
      <c r="H62" s="75"/>
      <c r="I62" s="75"/>
      <c r="J62" s="75"/>
      <c r="K62" s="75"/>
      <c r="L62" s="75"/>
      <c r="M62" s="75"/>
      <c r="N62" s="75"/>
      <c r="O62" s="75"/>
      <c r="P62" s="75"/>
    </row>
    <row r="63" spans="1:16" x14ac:dyDescent="0.3">
      <c r="C63" s="75"/>
      <c r="D63" s="75"/>
      <c r="E63" s="75"/>
      <c r="F63" s="75"/>
      <c r="G63" s="75"/>
      <c r="H63" s="75"/>
      <c r="I63" s="75"/>
      <c r="J63" s="75"/>
      <c r="K63" s="75"/>
      <c r="L63" s="75"/>
      <c r="M63" s="75"/>
      <c r="N63" s="75"/>
      <c r="O63" s="75"/>
      <c r="P63" s="75"/>
    </row>
    <row r="64" spans="1:16" x14ac:dyDescent="0.3">
      <c r="C64" s="75"/>
      <c r="D64" s="75"/>
      <c r="E64" s="75"/>
      <c r="F64" s="75"/>
      <c r="G64" s="75"/>
      <c r="H64" s="75"/>
      <c r="I64" s="75"/>
      <c r="J64" s="75"/>
      <c r="K64" s="75"/>
      <c r="L64" s="75"/>
      <c r="M64" s="75"/>
      <c r="N64" s="75"/>
      <c r="O64" s="75"/>
      <c r="P64" s="75"/>
    </row>
    <row r="65" spans="3:16" x14ac:dyDescent="0.3">
      <c r="C65" s="75"/>
      <c r="D65" s="75"/>
      <c r="E65" s="75"/>
      <c r="F65" s="75"/>
      <c r="G65" s="75"/>
      <c r="H65" s="75"/>
      <c r="I65" s="75"/>
      <c r="J65" s="75"/>
      <c r="K65" s="75"/>
      <c r="L65" s="75"/>
      <c r="M65" s="75"/>
      <c r="N65" s="75"/>
      <c r="O65" s="75"/>
      <c r="P65" s="75"/>
    </row>
    <row r="66" spans="3:16" x14ac:dyDescent="0.3">
      <c r="C66" s="75"/>
      <c r="D66" s="75"/>
      <c r="E66" s="75"/>
      <c r="F66" s="75"/>
      <c r="G66" s="75"/>
      <c r="H66" s="75"/>
      <c r="I66" s="75"/>
      <c r="J66" s="75"/>
      <c r="K66" s="75"/>
      <c r="L66" s="75"/>
      <c r="M66" s="75"/>
      <c r="N66" s="75"/>
      <c r="O66" s="75"/>
      <c r="P66" s="75"/>
    </row>
    <row r="67" spans="3:16" x14ac:dyDescent="0.3">
      <c r="C67" s="75"/>
      <c r="D67" s="75"/>
      <c r="E67" s="75"/>
      <c r="F67" s="75"/>
      <c r="G67" s="75"/>
      <c r="H67" s="75"/>
      <c r="I67" s="75"/>
      <c r="J67" s="75"/>
      <c r="K67" s="75"/>
      <c r="L67" s="75"/>
      <c r="M67" s="75"/>
      <c r="N67" s="75"/>
      <c r="O67" s="75"/>
      <c r="P67" s="75"/>
    </row>
    <row r="68" spans="3:16" x14ac:dyDescent="0.3">
      <c r="C68" s="75"/>
      <c r="D68" s="75"/>
      <c r="E68" s="75"/>
      <c r="F68" s="75"/>
      <c r="G68" s="75"/>
      <c r="H68" s="75"/>
      <c r="I68" s="75"/>
      <c r="J68" s="75"/>
      <c r="K68" s="75"/>
      <c r="L68" s="75"/>
      <c r="M68" s="75"/>
      <c r="N68" s="75"/>
      <c r="O68" s="75"/>
      <c r="P68" s="75"/>
    </row>
    <row r="69" spans="3:16" x14ac:dyDescent="0.3">
      <c r="C69" s="75"/>
      <c r="D69" s="75"/>
      <c r="E69" s="75"/>
      <c r="F69" s="75"/>
      <c r="G69" s="75"/>
      <c r="H69" s="75"/>
      <c r="I69" s="75"/>
      <c r="J69" s="75"/>
      <c r="K69" s="75"/>
      <c r="L69" s="75"/>
      <c r="M69" s="75"/>
      <c r="N69" s="75"/>
      <c r="O69" s="75"/>
      <c r="P69" s="75"/>
    </row>
    <row r="70" spans="3:16" x14ac:dyDescent="0.3">
      <c r="C70" s="75"/>
      <c r="D70" s="75"/>
      <c r="E70" s="75"/>
      <c r="F70" s="75"/>
      <c r="G70" s="75"/>
      <c r="H70" s="75"/>
      <c r="I70" s="75"/>
      <c r="J70" s="75"/>
      <c r="K70" s="75"/>
      <c r="L70" s="75"/>
      <c r="M70" s="75"/>
      <c r="N70" s="75"/>
      <c r="O70" s="75"/>
      <c r="P70" s="75"/>
    </row>
    <row r="71" spans="3:16" x14ac:dyDescent="0.3">
      <c r="C71" s="75"/>
      <c r="D71" s="75"/>
      <c r="E71" s="75"/>
      <c r="F71" s="75"/>
      <c r="G71" s="75"/>
      <c r="H71" s="75"/>
      <c r="I71" s="75"/>
      <c r="J71" s="75"/>
      <c r="K71" s="75"/>
      <c r="L71" s="75"/>
      <c r="M71" s="75"/>
      <c r="N71" s="75"/>
      <c r="O71" s="75"/>
      <c r="P71" s="75"/>
    </row>
    <row r="72" spans="3:16" x14ac:dyDescent="0.3">
      <c r="C72" s="75"/>
      <c r="D72" s="75"/>
      <c r="E72" s="75"/>
      <c r="F72" s="75"/>
      <c r="G72" s="75"/>
      <c r="H72" s="75"/>
      <c r="I72" s="75"/>
      <c r="J72" s="75"/>
      <c r="K72" s="75"/>
      <c r="L72" s="75"/>
      <c r="M72" s="75"/>
      <c r="N72" s="75"/>
      <c r="O72" s="75"/>
      <c r="P72" s="75"/>
    </row>
    <row r="73" spans="3:16" x14ac:dyDescent="0.3">
      <c r="C73" s="75"/>
      <c r="D73" s="75"/>
      <c r="E73" s="75"/>
      <c r="F73" s="75"/>
      <c r="G73" s="75"/>
      <c r="H73" s="75"/>
      <c r="I73" s="75"/>
      <c r="J73" s="75"/>
      <c r="K73" s="75"/>
      <c r="L73" s="75"/>
      <c r="M73" s="75"/>
      <c r="N73" s="75"/>
      <c r="O73" s="75"/>
      <c r="P73" s="75"/>
    </row>
    <row r="74" spans="3:16" x14ac:dyDescent="0.3">
      <c r="C74" s="75"/>
      <c r="D74" s="75"/>
      <c r="E74" s="75"/>
      <c r="F74" s="75"/>
      <c r="G74" s="75"/>
      <c r="H74" s="75"/>
      <c r="I74" s="75"/>
      <c r="J74" s="75"/>
      <c r="K74" s="75"/>
      <c r="L74" s="75"/>
      <c r="M74" s="75"/>
      <c r="N74" s="75"/>
      <c r="O74" s="75"/>
      <c r="P74" s="75"/>
    </row>
    <row r="75" spans="3:16" x14ac:dyDescent="0.3">
      <c r="C75" s="75"/>
      <c r="D75" s="75"/>
      <c r="E75" s="75"/>
      <c r="F75" s="75"/>
      <c r="G75" s="75"/>
      <c r="H75" s="75"/>
      <c r="I75" s="75"/>
      <c r="J75" s="75"/>
      <c r="K75" s="75"/>
      <c r="L75" s="75"/>
      <c r="M75" s="75"/>
      <c r="N75" s="75"/>
      <c r="O75" s="75"/>
      <c r="P75" s="75"/>
    </row>
    <row r="76" spans="3:16" x14ac:dyDescent="0.3">
      <c r="C76" s="75"/>
      <c r="D76" s="75"/>
      <c r="E76" s="75"/>
      <c r="F76" s="75"/>
      <c r="G76" s="75"/>
      <c r="H76" s="75"/>
      <c r="I76" s="75"/>
      <c r="J76" s="75"/>
      <c r="K76" s="75"/>
      <c r="L76" s="75"/>
      <c r="M76" s="75"/>
      <c r="N76" s="75"/>
      <c r="O76" s="75"/>
      <c r="P76" s="75"/>
    </row>
    <row r="77" spans="3:16" x14ac:dyDescent="0.3">
      <c r="C77" s="75"/>
      <c r="D77" s="75"/>
      <c r="E77" s="75"/>
      <c r="F77" s="75"/>
      <c r="G77" s="75"/>
      <c r="H77" s="75"/>
      <c r="I77" s="75"/>
      <c r="J77" s="75"/>
      <c r="K77" s="75"/>
      <c r="L77" s="75"/>
      <c r="M77" s="75"/>
      <c r="N77" s="75"/>
      <c r="O77" s="75"/>
      <c r="P77" s="75"/>
    </row>
    <row r="78" spans="3:16" x14ac:dyDescent="0.3">
      <c r="C78" s="75"/>
      <c r="D78" s="75"/>
      <c r="E78" s="75"/>
      <c r="F78" s="75"/>
      <c r="G78" s="75"/>
      <c r="H78" s="75"/>
      <c r="I78" s="75"/>
      <c r="J78" s="75"/>
      <c r="K78" s="75"/>
      <c r="L78" s="75"/>
      <c r="M78" s="75"/>
      <c r="N78" s="75"/>
      <c r="O78" s="75"/>
      <c r="P78" s="75"/>
    </row>
    <row r="79" spans="3:16" x14ac:dyDescent="0.3">
      <c r="C79" s="75"/>
      <c r="D79" s="75"/>
      <c r="E79" s="75"/>
      <c r="F79" s="75"/>
      <c r="G79" s="75"/>
      <c r="H79" s="75"/>
      <c r="I79" s="75"/>
      <c r="J79" s="75"/>
      <c r="K79" s="75"/>
      <c r="L79" s="75"/>
      <c r="M79" s="75"/>
      <c r="N79" s="75"/>
      <c r="O79" s="75"/>
      <c r="P79" s="75"/>
    </row>
    <row r="80" spans="3:16" x14ac:dyDescent="0.3">
      <c r="C80" s="75"/>
      <c r="D80" s="75"/>
      <c r="E80" s="75"/>
      <c r="F80" s="75"/>
      <c r="G80" s="75"/>
      <c r="H80" s="75"/>
      <c r="I80" s="75"/>
      <c r="J80" s="75"/>
      <c r="K80" s="75"/>
      <c r="L80" s="75"/>
      <c r="M80" s="75"/>
      <c r="N80" s="75"/>
      <c r="O80" s="75"/>
      <c r="P80" s="75"/>
    </row>
    <row r="81" spans="3:16" x14ac:dyDescent="0.3">
      <c r="C81" s="75"/>
      <c r="D81" s="75"/>
      <c r="E81" s="75"/>
      <c r="F81" s="75"/>
      <c r="G81" s="75"/>
      <c r="H81" s="75"/>
      <c r="I81" s="75"/>
      <c r="J81" s="75"/>
      <c r="K81" s="75"/>
      <c r="L81" s="75"/>
      <c r="M81" s="75"/>
      <c r="N81" s="75"/>
      <c r="O81" s="75"/>
      <c r="P81" s="75"/>
    </row>
    <row r="82" spans="3:16" x14ac:dyDescent="0.3">
      <c r="C82" s="75"/>
      <c r="D82" s="75"/>
      <c r="E82" s="75"/>
      <c r="F82" s="75"/>
      <c r="G82" s="75"/>
      <c r="H82" s="75"/>
      <c r="I82" s="75"/>
      <c r="J82" s="75"/>
      <c r="K82" s="75"/>
      <c r="L82" s="75"/>
      <c r="M82" s="75"/>
      <c r="N82" s="75"/>
      <c r="O82" s="75"/>
      <c r="P82" s="75"/>
    </row>
    <row r="83" spans="3:16" x14ac:dyDescent="0.3">
      <c r="C83" s="75"/>
      <c r="D83" s="75"/>
      <c r="E83" s="75"/>
      <c r="F83" s="75"/>
      <c r="G83" s="75"/>
      <c r="H83" s="75"/>
      <c r="I83" s="75"/>
      <c r="J83" s="75"/>
      <c r="K83" s="75"/>
      <c r="L83" s="75"/>
      <c r="M83" s="75"/>
      <c r="N83" s="75"/>
      <c r="O83" s="75"/>
      <c r="P83" s="75"/>
    </row>
    <row r="84" spans="3:16" x14ac:dyDescent="0.3">
      <c r="C84" s="75"/>
      <c r="D84" s="75"/>
      <c r="E84" s="75"/>
      <c r="F84" s="75"/>
      <c r="G84" s="75"/>
      <c r="H84" s="75"/>
      <c r="I84" s="75"/>
      <c r="J84" s="75"/>
      <c r="K84" s="75"/>
      <c r="L84" s="75"/>
      <c r="M84" s="75"/>
      <c r="N84" s="75"/>
      <c r="O84" s="75"/>
      <c r="P84" s="75"/>
    </row>
    <row r="85" spans="3:16" x14ac:dyDescent="0.3">
      <c r="C85" s="75"/>
      <c r="D85" s="75"/>
      <c r="E85" s="75"/>
      <c r="F85" s="75"/>
      <c r="G85" s="75"/>
      <c r="H85" s="75"/>
      <c r="I85" s="75"/>
      <c r="J85" s="75"/>
      <c r="K85" s="75"/>
      <c r="L85" s="75"/>
      <c r="M85" s="75"/>
      <c r="N85" s="75"/>
      <c r="O85" s="75"/>
      <c r="P85" s="75"/>
    </row>
    <row r="86" spans="3:16" x14ac:dyDescent="0.3">
      <c r="C86" s="75"/>
      <c r="D86" s="75"/>
      <c r="E86" s="75"/>
      <c r="F86" s="75"/>
      <c r="G86" s="75"/>
      <c r="H86" s="75"/>
      <c r="I86" s="75"/>
      <c r="J86" s="75"/>
      <c r="K86" s="75"/>
      <c r="L86" s="75"/>
      <c r="M86" s="75"/>
      <c r="N86" s="75"/>
      <c r="O86" s="75"/>
      <c r="P86" s="75"/>
    </row>
    <row r="87" spans="3:16" x14ac:dyDescent="0.3">
      <c r="C87" s="75"/>
      <c r="D87" s="75"/>
      <c r="E87" s="75"/>
      <c r="F87" s="75"/>
      <c r="G87" s="75"/>
      <c r="H87" s="75"/>
      <c r="I87" s="75"/>
      <c r="J87" s="75"/>
      <c r="K87" s="75"/>
      <c r="L87" s="75"/>
      <c r="M87" s="75"/>
      <c r="N87" s="75"/>
      <c r="O87" s="75"/>
      <c r="P87" s="75"/>
    </row>
    <row r="88" spans="3:16" x14ac:dyDescent="0.3">
      <c r="C88" s="75"/>
      <c r="D88" s="75"/>
      <c r="E88" s="75"/>
      <c r="F88" s="75"/>
      <c r="G88" s="75"/>
      <c r="H88" s="75"/>
      <c r="I88" s="75"/>
      <c r="J88" s="75"/>
      <c r="K88" s="75"/>
      <c r="L88" s="75"/>
      <c r="M88" s="75"/>
      <c r="N88" s="75"/>
      <c r="O88" s="75"/>
      <c r="P88" s="75"/>
    </row>
    <row r="89" spans="3:16" x14ac:dyDescent="0.3">
      <c r="C89" s="75"/>
      <c r="D89" s="75"/>
      <c r="E89" s="75"/>
      <c r="F89" s="75"/>
      <c r="G89" s="75"/>
      <c r="H89" s="75"/>
      <c r="I89" s="75"/>
      <c r="J89" s="75"/>
      <c r="K89" s="75"/>
      <c r="L89" s="75"/>
      <c r="M89" s="75"/>
      <c r="N89" s="75"/>
      <c r="O89" s="75"/>
      <c r="P89" s="75"/>
    </row>
    <row r="90" spans="3:16" x14ac:dyDescent="0.3">
      <c r="C90" s="75"/>
      <c r="D90" s="75"/>
      <c r="E90" s="75"/>
      <c r="F90" s="75"/>
      <c r="G90" s="75"/>
      <c r="H90" s="75"/>
      <c r="I90" s="75"/>
      <c r="J90" s="75"/>
      <c r="K90" s="75"/>
      <c r="L90" s="75"/>
      <c r="M90" s="75"/>
      <c r="N90" s="75"/>
      <c r="O90" s="75"/>
      <c r="P90" s="75"/>
    </row>
    <row r="91" spans="3:16" x14ac:dyDescent="0.3">
      <c r="C91" s="75"/>
      <c r="D91" s="75"/>
      <c r="E91" s="75"/>
      <c r="F91" s="75"/>
      <c r="G91" s="75"/>
      <c r="H91" s="75"/>
      <c r="I91" s="75"/>
      <c r="J91" s="75"/>
      <c r="K91" s="75"/>
      <c r="L91" s="75"/>
      <c r="M91" s="75"/>
      <c r="N91" s="75"/>
      <c r="O91" s="75"/>
      <c r="P91" s="75"/>
    </row>
    <row r="92" spans="3:16" x14ac:dyDescent="0.3">
      <c r="C92" s="75"/>
      <c r="D92" s="75"/>
      <c r="E92" s="75"/>
      <c r="F92" s="75"/>
      <c r="G92" s="75"/>
      <c r="H92" s="75"/>
      <c r="I92" s="75"/>
      <c r="J92" s="75"/>
      <c r="K92" s="75"/>
      <c r="L92" s="75"/>
      <c r="M92" s="75"/>
      <c r="N92" s="75"/>
      <c r="O92" s="75"/>
      <c r="P92" s="75"/>
    </row>
    <row r="93" spans="3:16" x14ac:dyDescent="0.3">
      <c r="C93" s="75"/>
      <c r="D93" s="75"/>
      <c r="E93" s="75"/>
      <c r="F93" s="75"/>
      <c r="G93" s="75"/>
      <c r="H93" s="75"/>
      <c r="I93" s="75"/>
      <c r="J93" s="75"/>
      <c r="K93" s="75"/>
      <c r="L93" s="75"/>
      <c r="M93" s="75"/>
      <c r="N93" s="75"/>
      <c r="O93" s="75"/>
      <c r="P93" s="75"/>
    </row>
    <row r="94" spans="3:16" x14ac:dyDescent="0.3">
      <c r="C94" s="75"/>
      <c r="D94" s="75"/>
      <c r="E94" s="75"/>
      <c r="F94" s="75"/>
      <c r="G94" s="75"/>
      <c r="H94" s="75"/>
      <c r="I94" s="75"/>
      <c r="J94" s="75"/>
      <c r="K94" s="75"/>
      <c r="L94" s="75"/>
      <c r="M94" s="75"/>
      <c r="N94" s="75"/>
      <c r="O94" s="75"/>
      <c r="P94" s="75"/>
    </row>
    <row r="95" spans="3:16" x14ac:dyDescent="0.3">
      <c r="C95" s="75"/>
      <c r="D95" s="75"/>
      <c r="E95" s="75"/>
      <c r="F95" s="75"/>
      <c r="G95" s="75"/>
      <c r="H95" s="75"/>
      <c r="I95" s="75"/>
      <c r="J95" s="75"/>
      <c r="K95" s="75"/>
      <c r="L95" s="75"/>
      <c r="M95" s="75"/>
      <c r="N95" s="75"/>
      <c r="O95" s="75"/>
      <c r="P95" s="75"/>
    </row>
    <row r="96" spans="3:16" x14ac:dyDescent="0.3">
      <c r="C96" s="75"/>
      <c r="D96" s="75"/>
      <c r="E96" s="75"/>
      <c r="F96" s="75"/>
      <c r="G96" s="75"/>
      <c r="H96" s="75"/>
      <c r="I96" s="75"/>
      <c r="J96" s="75"/>
      <c r="K96" s="75"/>
      <c r="L96" s="75"/>
      <c r="M96" s="75"/>
      <c r="N96" s="75"/>
      <c r="O96" s="75"/>
      <c r="P96" s="75"/>
    </row>
    <row r="97" spans="3:16" x14ac:dyDescent="0.3">
      <c r="C97" s="75"/>
      <c r="D97" s="75"/>
      <c r="E97" s="75"/>
      <c r="F97" s="75"/>
      <c r="G97" s="75"/>
      <c r="H97" s="75"/>
      <c r="I97" s="75"/>
      <c r="J97" s="75"/>
      <c r="K97" s="75"/>
      <c r="L97" s="75"/>
      <c r="M97" s="75"/>
      <c r="N97" s="75"/>
      <c r="O97" s="75"/>
      <c r="P97" s="75"/>
    </row>
    <row r="98" spans="3:16" x14ac:dyDescent="0.3">
      <c r="C98" s="75"/>
      <c r="D98" s="75"/>
      <c r="E98" s="75"/>
      <c r="F98" s="75"/>
      <c r="G98" s="75"/>
      <c r="H98" s="75"/>
      <c r="I98" s="75"/>
      <c r="J98" s="75"/>
      <c r="K98" s="75"/>
      <c r="L98" s="75"/>
      <c r="M98" s="75"/>
      <c r="N98" s="75"/>
      <c r="O98" s="75"/>
      <c r="P98" s="75"/>
    </row>
    <row r="99" spans="3:16" x14ac:dyDescent="0.3">
      <c r="C99" s="75"/>
      <c r="D99" s="75"/>
      <c r="E99" s="75"/>
      <c r="F99" s="75"/>
      <c r="G99" s="75"/>
      <c r="H99" s="75"/>
      <c r="I99" s="75"/>
      <c r="J99" s="75"/>
      <c r="K99" s="75"/>
      <c r="L99" s="75"/>
      <c r="M99" s="75"/>
      <c r="N99" s="75"/>
      <c r="O99" s="75"/>
      <c r="P99" s="75"/>
    </row>
    <row r="100" spans="3:16" x14ac:dyDescent="0.3">
      <c r="C100" s="75"/>
      <c r="D100" s="75"/>
      <c r="E100" s="75"/>
      <c r="F100" s="75"/>
      <c r="G100" s="75"/>
      <c r="H100" s="75"/>
      <c r="I100" s="75"/>
      <c r="J100" s="75"/>
      <c r="K100" s="75"/>
      <c r="L100" s="75"/>
      <c r="M100" s="75"/>
      <c r="N100" s="75"/>
      <c r="O100" s="75"/>
      <c r="P100" s="75"/>
    </row>
    <row r="101" spans="3:16" x14ac:dyDescent="0.3">
      <c r="C101" s="75"/>
      <c r="D101" s="75"/>
      <c r="E101" s="75"/>
      <c r="F101" s="75"/>
      <c r="G101" s="75"/>
      <c r="H101" s="75"/>
      <c r="I101" s="75"/>
      <c r="J101" s="75"/>
      <c r="K101" s="75"/>
      <c r="L101" s="75"/>
      <c r="M101" s="75"/>
      <c r="N101" s="75"/>
      <c r="O101" s="75"/>
      <c r="P101" s="75"/>
    </row>
    <row r="102" spans="3:16" x14ac:dyDescent="0.3">
      <c r="C102" s="75"/>
      <c r="D102" s="75"/>
      <c r="E102" s="75"/>
      <c r="F102" s="75"/>
      <c r="G102" s="75"/>
      <c r="H102" s="75"/>
      <c r="I102" s="75"/>
      <c r="J102" s="75"/>
      <c r="K102" s="75"/>
      <c r="L102" s="75"/>
      <c r="M102" s="75"/>
      <c r="N102" s="75"/>
      <c r="O102" s="75"/>
      <c r="P102" s="75"/>
    </row>
    <row r="103" spans="3:16" x14ac:dyDescent="0.3">
      <c r="C103" s="75"/>
      <c r="D103" s="75"/>
      <c r="E103" s="75"/>
      <c r="F103" s="75"/>
      <c r="G103" s="75"/>
      <c r="H103" s="75"/>
      <c r="I103" s="75"/>
      <c r="J103" s="75"/>
      <c r="K103" s="75"/>
      <c r="L103" s="75"/>
      <c r="M103" s="75"/>
      <c r="N103" s="75"/>
      <c r="O103" s="75"/>
      <c r="P103" s="75"/>
    </row>
    <row r="104" spans="3:16" x14ac:dyDescent="0.3">
      <c r="C104" s="75"/>
      <c r="D104" s="75"/>
      <c r="E104" s="75"/>
      <c r="F104" s="75"/>
      <c r="G104" s="75"/>
      <c r="H104" s="75"/>
      <c r="I104" s="75"/>
      <c r="J104" s="75"/>
      <c r="K104" s="75"/>
      <c r="L104" s="75"/>
      <c r="M104" s="75"/>
      <c r="N104" s="75"/>
      <c r="O104" s="75"/>
      <c r="P104" s="75"/>
    </row>
    <row r="105" spans="3:16" x14ac:dyDescent="0.3">
      <c r="C105" s="75"/>
      <c r="D105" s="75"/>
      <c r="E105" s="75"/>
      <c r="F105" s="75"/>
      <c r="G105" s="75"/>
      <c r="H105" s="75"/>
      <c r="I105" s="75"/>
      <c r="J105" s="75"/>
      <c r="K105" s="75"/>
      <c r="L105" s="75"/>
      <c r="M105" s="75"/>
      <c r="N105" s="75"/>
      <c r="O105" s="75"/>
      <c r="P105" s="75"/>
    </row>
    <row r="106" spans="3:16" x14ac:dyDescent="0.3">
      <c r="C106" s="75"/>
      <c r="D106" s="75"/>
      <c r="E106" s="75"/>
      <c r="F106" s="75"/>
      <c r="G106" s="75"/>
      <c r="H106" s="75"/>
      <c r="I106" s="75"/>
      <c r="J106" s="75"/>
      <c r="K106" s="75"/>
      <c r="L106" s="75"/>
      <c r="M106" s="75"/>
      <c r="N106" s="75"/>
      <c r="O106" s="75"/>
      <c r="P106" s="75"/>
    </row>
    <row r="107" spans="3:16" x14ac:dyDescent="0.3">
      <c r="C107" s="75"/>
      <c r="D107" s="75"/>
      <c r="E107" s="75"/>
      <c r="F107" s="75"/>
      <c r="G107" s="75"/>
      <c r="H107" s="75"/>
      <c r="I107" s="75"/>
      <c r="J107" s="75"/>
      <c r="K107" s="75"/>
      <c r="L107" s="75"/>
      <c r="M107" s="75"/>
      <c r="N107" s="75"/>
      <c r="O107" s="75"/>
      <c r="P107" s="75"/>
    </row>
    <row r="108" spans="3:16" x14ac:dyDescent="0.3">
      <c r="C108" s="75"/>
      <c r="D108" s="75"/>
      <c r="E108" s="75"/>
      <c r="F108" s="75"/>
      <c r="G108" s="75"/>
      <c r="H108" s="75"/>
      <c r="I108" s="75"/>
      <c r="J108" s="75"/>
      <c r="K108" s="75"/>
      <c r="L108" s="75"/>
      <c r="M108" s="75"/>
      <c r="N108" s="75"/>
      <c r="O108" s="75"/>
      <c r="P108" s="75"/>
    </row>
    <row r="109" spans="3:16" x14ac:dyDescent="0.3">
      <c r="C109" s="75"/>
      <c r="D109" s="75"/>
      <c r="E109" s="75"/>
      <c r="F109" s="75"/>
      <c r="G109" s="75"/>
      <c r="H109" s="75"/>
      <c r="I109" s="75"/>
      <c r="J109" s="75"/>
      <c r="K109" s="75"/>
      <c r="L109" s="75"/>
      <c r="M109" s="75"/>
      <c r="N109" s="75"/>
      <c r="O109" s="75"/>
      <c r="P109" s="75"/>
    </row>
    <row r="110" spans="3:16" x14ac:dyDescent="0.3">
      <c r="C110" s="75"/>
      <c r="D110" s="75"/>
      <c r="E110" s="75"/>
      <c r="F110" s="75"/>
      <c r="G110" s="75"/>
      <c r="H110" s="75"/>
      <c r="I110" s="75"/>
      <c r="J110" s="75"/>
      <c r="K110" s="75"/>
      <c r="L110" s="75"/>
      <c r="M110" s="75"/>
      <c r="N110" s="75"/>
      <c r="O110" s="75"/>
      <c r="P110" s="75"/>
    </row>
    <row r="111" spans="3:16" x14ac:dyDescent="0.3">
      <c r="C111" s="75"/>
      <c r="D111" s="75"/>
      <c r="E111" s="75"/>
      <c r="F111" s="75"/>
      <c r="G111" s="75"/>
      <c r="H111" s="75"/>
      <c r="I111" s="75"/>
      <c r="J111" s="75"/>
      <c r="K111" s="75"/>
      <c r="L111" s="75"/>
      <c r="M111" s="75"/>
      <c r="N111" s="75"/>
      <c r="O111" s="75"/>
      <c r="P111" s="75"/>
    </row>
    <row r="112" spans="3:16" x14ac:dyDescent="0.3">
      <c r="C112" s="75"/>
      <c r="D112" s="75"/>
      <c r="E112" s="75"/>
      <c r="F112" s="75"/>
      <c r="G112" s="75"/>
      <c r="H112" s="75"/>
      <c r="I112" s="75"/>
      <c r="J112" s="75"/>
      <c r="K112" s="75"/>
      <c r="L112" s="75"/>
      <c r="M112" s="75"/>
      <c r="N112" s="75"/>
      <c r="O112" s="75"/>
      <c r="P112" s="75"/>
    </row>
    <row r="113" spans="3:16" x14ac:dyDescent="0.3">
      <c r="C113" s="75"/>
      <c r="D113" s="75"/>
      <c r="E113" s="75"/>
      <c r="F113" s="75"/>
      <c r="G113" s="75"/>
      <c r="H113" s="75"/>
      <c r="I113" s="75"/>
      <c r="J113" s="75"/>
      <c r="K113" s="75"/>
      <c r="L113" s="75"/>
      <c r="M113" s="75"/>
      <c r="N113" s="75"/>
      <c r="O113" s="75"/>
      <c r="P113" s="75"/>
    </row>
    <row r="114" spans="3:16" x14ac:dyDescent="0.3">
      <c r="C114" s="75"/>
      <c r="D114" s="75"/>
      <c r="E114" s="75"/>
      <c r="F114" s="75"/>
      <c r="G114" s="75"/>
      <c r="H114" s="75"/>
      <c r="I114" s="75"/>
      <c r="J114" s="75"/>
      <c r="K114" s="75"/>
      <c r="L114" s="75"/>
      <c r="M114" s="75"/>
      <c r="N114" s="75"/>
      <c r="O114" s="75"/>
      <c r="P114" s="75"/>
    </row>
    <row r="115" spans="3:16" x14ac:dyDescent="0.3">
      <c r="C115" s="75"/>
      <c r="D115" s="75"/>
      <c r="E115" s="75"/>
      <c r="F115" s="75"/>
      <c r="G115" s="75"/>
      <c r="H115" s="75"/>
      <c r="I115" s="75"/>
      <c r="J115" s="75"/>
      <c r="K115" s="75"/>
      <c r="L115" s="75"/>
      <c r="M115" s="75"/>
      <c r="N115" s="75"/>
      <c r="O115" s="75"/>
      <c r="P115" s="75"/>
    </row>
    <row r="116" spans="3:16" x14ac:dyDescent="0.3">
      <c r="C116" s="75"/>
      <c r="D116" s="75"/>
      <c r="E116" s="75"/>
      <c r="F116" s="75"/>
      <c r="G116" s="75"/>
      <c r="H116" s="75"/>
      <c r="I116" s="75"/>
      <c r="J116" s="75"/>
      <c r="K116" s="75"/>
      <c r="L116" s="75"/>
      <c r="M116" s="75"/>
      <c r="N116" s="75"/>
      <c r="O116" s="75"/>
      <c r="P116" s="75"/>
    </row>
    <row r="117" spans="3:16" x14ac:dyDescent="0.3">
      <c r="C117" s="75"/>
      <c r="D117" s="75"/>
      <c r="E117" s="75"/>
      <c r="F117" s="75"/>
      <c r="G117" s="75"/>
      <c r="H117" s="75"/>
      <c r="I117" s="75"/>
      <c r="J117" s="75"/>
      <c r="K117" s="75"/>
      <c r="L117" s="75"/>
      <c r="M117" s="75"/>
      <c r="N117" s="75"/>
      <c r="O117" s="75"/>
      <c r="P117" s="75"/>
    </row>
    <row r="118" spans="3:16" x14ac:dyDescent="0.3">
      <c r="C118" s="75"/>
      <c r="D118" s="75"/>
      <c r="E118" s="75"/>
      <c r="F118" s="75"/>
      <c r="G118" s="75"/>
      <c r="H118" s="75"/>
      <c r="I118" s="75"/>
      <c r="J118" s="75"/>
      <c r="K118" s="75"/>
      <c r="L118" s="75"/>
      <c r="M118" s="75"/>
      <c r="N118" s="75"/>
      <c r="O118" s="75"/>
      <c r="P118" s="75"/>
    </row>
    <row r="119" spans="3:16" x14ac:dyDescent="0.3">
      <c r="C119" s="75"/>
      <c r="D119" s="75"/>
      <c r="E119" s="75"/>
      <c r="F119" s="75"/>
      <c r="G119" s="75"/>
      <c r="H119" s="75"/>
      <c r="I119" s="75"/>
      <c r="J119" s="75"/>
      <c r="K119" s="75"/>
      <c r="L119" s="75"/>
      <c r="M119" s="75"/>
      <c r="N119" s="75"/>
      <c r="O119" s="75"/>
      <c r="P119" s="75"/>
    </row>
    <row r="120" spans="3:16" x14ac:dyDescent="0.3">
      <c r="C120" s="75"/>
      <c r="D120" s="75"/>
      <c r="E120" s="75"/>
      <c r="F120" s="75"/>
      <c r="G120" s="75"/>
      <c r="H120" s="75"/>
      <c r="I120" s="75"/>
      <c r="J120" s="75"/>
      <c r="K120" s="75"/>
      <c r="L120" s="75"/>
      <c r="M120" s="75"/>
      <c r="N120" s="75"/>
      <c r="O120" s="75"/>
      <c r="P120" s="75"/>
    </row>
    <row r="121" spans="3:16" x14ac:dyDescent="0.3">
      <c r="C121" s="75"/>
      <c r="D121" s="75"/>
      <c r="E121" s="75"/>
      <c r="F121" s="75"/>
      <c r="G121" s="75"/>
      <c r="H121" s="75"/>
      <c r="I121" s="75"/>
      <c r="J121" s="75"/>
      <c r="K121" s="75"/>
      <c r="L121" s="75"/>
      <c r="M121" s="75"/>
      <c r="N121" s="75"/>
      <c r="O121" s="75"/>
      <c r="P121" s="75"/>
    </row>
    <row r="122" spans="3:16" x14ac:dyDescent="0.3">
      <c r="C122" s="75"/>
      <c r="D122" s="75"/>
      <c r="E122" s="75"/>
      <c r="F122" s="75"/>
      <c r="G122" s="75"/>
      <c r="H122" s="75"/>
      <c r="I122" s="75"/>
      <c r="J122" s="75"/>
      <c r="K122" s="75"/>
      <c r="L122" s="75"/>
      <c r="M122" s="75"/>
      <c r="N122" s="75"/>
      <c r="O122" s="75"/>
      <c r="P122" s="75"/>
    </row>
    <row r="123" spans="3:16" x14ac:dyDescent="0.3">
      <c r="C123" s="75"/>
      <c r="D123" s="75"/>
      <c r="E123" s="75"/>
      <c r="F123" s="75"/>
      <c r="G123" s="75"/>
      <c r="H123" s="75"/>
      <c r="I123" s="75"/>
      <c r="J123" s="75"/>
      <c r="K123" s="75"/>
      <c r="L123" s="75"/>
      <c r="M123" s="75"/>
      <c r="N123" s="75"/>
      <c r="O123" s="75"/>
      <c r="P123" s="75"/>
    </row>
    <row r="124" spans="3:16" x14ac:dyDescent="0.3">
      <c r="C124" s="75"/>
      <c r="D124" s="75"/>
      <c r="E124" s="75"/>
      <c r="F124" s="75"/>
      <c r="G124" s="75"/>
      <c r="H124" s="75"/>
      <c r="I124" s="75"/>
      <c r="J124" s="75"/>
      <c r="K124" s="75"/>
      <c r="L124" s="75"/>
      <c r="M124" s="75"/>
      <c r="N124" s="75"/>
      <c r="O124" s="75"/>
      <c r="P124" s="75"/>
    </row>
    <row r="125" spans="3:16" x14ac:dyDescent="0.3">
      <c r="C125" s="75"/>
      <c r="D125" s="75"/>
      <c r="E125" s="75"/>
      <c r="F125" s="75"/>
      <c r="G125" s="75"/>
      <c r="H125" s="75"/>
      <c r="I125" s="75"/>
      <c r="J125" s="75"/>
      <c r="K125" s="75"/>
      <c r="L125" s="75"/>
      <c r="M125" s="75"/>
      <c r="N125" s="75"/>
      <c r="O125" s="75"/>
      <c r="P125" s="75"/>
    </row>
    <row r="126" spans="3:16" x14ac:dyDescent="0.3">
      <c r="C126" s="75"/>
      <c r="D126" s="75"/>
      <c r="E126" s="75"/>
      <c r="F126" s="75"/>
      <c r="G126" s="75"/>
      <c r="H126" s="75"/>
      <c r="I126" s="75"/>
      <c r="J126" s="75"/>
      <c r="K126" s="75"/>
      <c r="L126" s="75"/>
      <c r="M126" s="75"/>
      <c r="N126" s="75"/>
      <c r="O126" s="75"/>
      <c r="P126" s="75"/>
    </row>
    <row r="127" spans="3:16" x14ac:dyDescent="0.3">
      <c r="C127" s="75"/>
      <c r="D127" s="75"/>
      <c r="E127" s="75"/>
      <c r="F127" s="75"/>
      <c r="G127" s="75"/>
      <c r="H127" s="75"/>
      <c r="I127" s="75"/>
      <c r="J127" s="75"/>
      <c r="K127" s="75"/>
      <c r="L127" s="75"/>
      <c r="M127" s="75"/>
      <c r="N127" s="75"/>
      <c r="O127" s="75"/>
      <c r="P127" s="75"/>
    </row>
    <row r="128" spans="3:16" x14ac:dyDescent="0.3">
      <c r="C128" s="75"/>
      <c r="D128" s="75"/>
      <c r="E128" s="75"/>
      <c r="F128" s="75"/>
      <c r="G128" s="75"/>
      <c r="H128" s="75"/>
      <c r="I128" s="75"/>
      <c r="J128" s="75"/>
      <c r="K128" s="75"/>
      <c r="L128" s="75"/>
      <c r="M128" s="75"/>
      <c r="N128" s="75"/>
      <c r="O128" s="75"/>
      <c r="P128" s="75"/>
    </row>
    <row r="129" spans="3:16" x14ac:dyDescent="0.3">
      <c r="C129" s="75"/>
      <c r="D129" s="75"/>
      <c r="E129" s="75"/>
      <c r="F129" s="75"/>
      <c r="G129" s="75"/>
      <c r="H129" s="75"/>
      <c r="I129" s="75"/>
      <c r="J129" s="75"/>
      <c r="K129" s="75"/>
      <c r="L129" s="75"/>
      <c r="M129" s="75"/>
      <c r="N129" s="75"/>
      <c r="O129" s="75"/>
      <c r="P129" s="75"/>
    </row>
    <row r="130" spans="3:16" x14ac:dyDescent="0.3">
      <c r="C130" s="75"/>
      <c r="D130" s="75"/>
      <c r="E130" s="75"/>
      <c r="F130" s="75"/>
      <c r="G130" s="75"/>
      <c r="H130" s="75"/>
      <c r="I130" s="75"/>
      <c r="J130" s="75"/>
      <c r="K130" s="75"/>
      <c r="L130" s="75"/>
      <c r="M130" s="75"/>
      <c r="N130" s="75"/>
      <c r="O130" s="75"/>
      <c r="P130" s="75"/>
    </row>
    <row r="131" spans="3:16" x14ac:dyDescent="0.3">
      <c r="C131" s="75"/>
      <c r="D131" s="75"/>
      <c r="E131" s="75"/>
      <c r="F131" s="75"/>
      <c r="G131" s="75"/>
      <c r="H131" s="75"/>
      <c r="I131" s="75"/>
      <c r="J131" s="75"/>
      <c r="K131" s="75"/>
      <c r="L131" s="75"/>
      <c r="M131" s="75"/>
      <c r="N131" s="75"/>
      <c r="O131" s="75"/>
      <c r="P131" s="75"/>
    </row>
    <row r="132" spans="3:16" x14ac:dyDescent="0.3">
      <c r="C132" s="75"/>
      <c r="D132" s="75"/>
      <c r="E132" s="75"/>
      <c r="F132" s="75"/>
      <c r="G132" s="75"/>
      <c r="H132" s="75"/>
      <c r="I132" s="75"/>
      <c r="J132" s="75"/>
      <c r="K132" s="75"/>
      <c r="L132" s="75"/>
      <c r="M132" s="75"/>
      <c r="N132" s="75"/>
      <c r="O132" s="75"/>
      <c r="P132" s="75"/>
    </row>
    <row r="133" spans="3:16" x14ac:dyDescent="0.3">
      <c r="C133" s="75"/>
      <c r="D133" s="75"/>
      <c r="E133" s="75"/>
      <c r="F133" s="75"/>
      <c r="G133" s="75"/>
      <c r="H133" s="75"/>
      <c r="I133" s="75"/>
      <c r="J133" s="75"/>
      <c r="K133" s="75"/>
      <c r="L133" s="75"/>
      <c r="M133" s="75"/>
      <c r="N133" s="75"/>
      <c r="O133" s="75"/>
      <c r="P133" s="75"/>
    </row>
    <row r="134" spans="3:16" x14ac:dyDescent="0.3">
      <c r="C134" s="75"/>
      <c r="D134" s="75"/>
      <c r="E134" s="75"/>
      <c r="F134" s="75"/>
      <c r="G134" s="75"/>
      <c r="H134" s="75"/>
      <c r="I134" s="75"/>
      <c r="J134" s="75"/>
      <c r="K134" s="75"/>
      <c r="L134" s="75"/>
      <c r="M134" s="75"/>
      <c r="N134" s="75"/>
      <c r="O134" s="75"/>
      <c r="P134" s="75"/>
    </row>
    <row r="135" spans="3:16" x14ac:dyDescent="0.3">
      <c r="C135" s="75"/>
      <c r="D135" s="75"/>
      <c r="E135" s="75"/>
      <c r="F135" s="75"/>
      <c r="G135" s="75"/>
      <c r="H135" s="75"/>
      <c r="I135" s="75"/>
      <c r="J135" s="75"/>
      <c r="K135" s="75"/>
      <c r="L135" s="75"/>
      <c r="M135" s="75"/>
      <c r="N135" s="75"/>
      <c r="O135" s="75"/>
      <c r="P135" s="75"/>
    </row>
    <row r="136" spans="3:16" x14ac:dyDescent="0.3">
      <c r="C136" s="75"/>
      <c r="D136" s="75"/>
      <c r="E136" s="75"/>
      <c r="F136" s="75"/>
      <c r="G136" s="75"/>
      <c r="H136" s="75"/>
      <c r="I136" s="75"/>
      <c r="J136" s="75"/>
      <c r="K136" s="75"/>
      <c r="L136" s="75"/>
      <c r="M136" s="75"/>
      <c r="N136" s="75"/>
      <c r="O136" s="75"/>
      <c r="P136" s="75"/>
    </row>
    <row r="137" spans="3:16" x14ac:dyDescent="0.3">
      <c r="C137" s="75"/>
      <c r="D137" s="75"/>
      <c r="E137" s="75"/>
      <c r="F137" s="75"/>
      <c r="G137" s="75"/>
      <c r="H137" s="75"/>
      <c r="I137" s="75"/>
      <c r="J137" s="75"/>
      <c r="K137" s="75"/>
      <c r="L137" s="75"/>
      <c r="M137" s="75"/>
      <c r="N137" s="75"/>
      <c r="O137" s="75"/>
      <c r="P137" s="75"/>
    </row>
    <row r="138" spans="3:16" x14ac:dyDescent="0.3">
      <c r="C138" s="75"/>
      <c r="D138" s="75"/>
      <c r="E138" s="75"/>
      <c r="F138" s="75"/>
      <c r="G138" s="75"/>
      <c r="H138" s="75"/>
      <c r="I138" s="75"/>
      <c r="J138" s="75"/>
      <c r="K138" s="75"/>
      <c r="L138" s="75"/>
      <c r="M138" s="75"/>
      <c r="N138" s="75"/>
      <c r="O138" s="75"/>
      <c r="P138" s="75"/>
    </row>
    <row r="139" spans="3:16" x14ac:dyDescent="0.3">
      <c r="C139" s="75"/>
      <c r="D139" s="75"/>
      <c r="E139" s="75"/>
      <c r="F139" s="75"/>
      <c r="G139" s="75"/>
      <c r="H139" s="75"/>
      <c r="I139" s="75"/>
      <c r="J139" s="75"/>
      <c r="K139" s="75"/>
      <c r="L139" s="75"/>
      <c r="M139" s="75"/>
      <c r="N139" s="75"/>
      <c r="O139" s="75"/>
      <c r="P139" s="75"/>
    </row>
    <row r="140" spans="3:16" x14ac:dyDescent="0.3">
      <c r="C140" s="75"/>
      <c r="D140" s="75"/>
      <c r="E140" s="75"/>
      <c r="F140" s="75"/>
      <c r="G140" s="75"/>
      <c r="H140" s="75"/>
      <c r="I140" s="75"/>
      <c r="J140" s="75"/>
      <c r="K140" s="75"/>
      <c r="L140" s="75"/>
      <c r="M140" s="75"/>
      <c r="N140" s="75"/>
      <c r="O140" s="75"/>
      <c r="P140" s="75"/>
    </row>
    <row r="141" spans="3:16" x14ac:dyDescent="0.3">
      <c r="C141" s="75"/>
      <c r="D141" s="75"/>
      <c r="E141" s="75"/>
      <c r="F141" s="75"/>
      <c r="G141" s="75"/>
      <c r="H141" s="75"/>
      <c r="I141" s="75"/>
      <c r="J141" s="75"/>
      <c r="K141" s="75"/>
      <c r="L141" s="75"/>
      <c r="M141" s="75"/>
      <c r="N141" s="75"/>
      <c r="O141" s="75"/>
      <c r="P141" s="75"/>
    </row>
    <row r="142" spans="3:16" x14ac:dyDescent="0.3">
      <c r="C142" s="75"/>
      <c r="D142" s="75"/>
      <c r="E142" s="75"/>
      <c r="F142" s="75"/>
      <c r="G142" s="75"/>
      <c r="H142" s="75"/>
      <c r="I142" s="75"/>
      <c r="J142" s="75"/>
      <c r="K142" s="75"/>
      <c r="L142" s="75"/>
      <c r="M142" s="75"/>
      <c r="N142" s="75"/>
      <c r="O142" s="75"/>
      <c r="P142" s="75"/>
    </row>
    <row r="143" spans="3:16" x14ac:dyDescent="0.3">
      <c r="C143" s="75"/>
      <c r="D143" s="75"/>
      <c r="E143" s="75"/>
      <c r="F143" s="75"/>
      <c r="G143" s="75"/>
      <c r="H143" s="75"/>
      <c r="I143" s="75"/>
      <c r="J143" s="75"/>
      <c r="K143" s="75"/>
      <c r="L143" s="75"/>
      <c r="M143" s="75"/>
      <c r="N143" s="75"/>
      <c r="O143" s="75"/>
      <c r="P143" s="75"/>
    </row>
    <row r="144" spans="3:16" x14ac:dyDescent="0.3">
      <c r="C144" s="75"/>
      <c r="D144" s="75"/>
      <c r="E144" s="75"/>
      <c r="F144" s="75"/>
      <c r="G144" s="75"/>
      <c r="H144" s="75"/>
      <c r="I144" s="75"/>
      <c r="J144" s="75"/>
      <c r="K144" s="75"/>
      <c r="L144" s="75"/>
      <c r="M144" s="75"/>
      <c r="N144" s="75"/>
      <c r="O144" s="75"/>
      <c r="P144" s="75"/>
    </row>
    <row r="145" spans="3:16" x14ac:dyDescent="0.3">
      <c r="C145" s="75"/>
      <c r="D145" s="75"/>
      <c r="E145" s="75"/>
      <c r="F145" s="75"/>
      <c r="G145" s="75"/>
      <c r="H145" s="75"/>
      <c r="I145" s="75"/>
      <c r="J145" s="75"/>
      <c r="K145" s="75"/>
      <c r="L145" s="75"/>
      <c r="M145" s="75"/>
      <c r="N145" s="75"/>
      <c r="O145" s="75"/>
      <c r="P145" s="75"/>
    </row>
    <row r="146" spans="3:16" x14ac:dyDescent="0.3">
      <c r="C146" s="75"/>
      <c r="D146" s="75"/>
      <c r="E146" s="75"/>
      <c r="F146" s="75"/>
      <c r="G146" s="75"/>
      <c r="H146" s="75"/>
      <c r="I146" s="75"/>
      <c r="J146" s="75"/>
      <c r="K146" s="75"/>
      <c r="L146" s="75"/>
      <c r="M146" s="75"/>
      <c r="N146" s="75"/>
      <c r="O146" s="75"/>
      <c r="P146" s="75"/>
    </row>
    <row r="147" spans="3:16" x14ac:dyDescent="0.3">
      <c r="C147" s="75"/>
      <c r="D147" s="75"/>
      <c r="E147" s="75"/>
      <c r="F147" s="75"/>
      <c r="G147" s="75"/>
      <c r="H147" s="75"/>
      <c r="I147" s="75"/>
      <c r="J147" s="75"/>
      <c r="K147" s="75"/>
      <c r="L147" s="75"/>
      <c r="M147" s="75"/>
      <c r="N147" s="75"/>
      <c r="O147" s="75"/>
      <c r="P147" s="75"/>
    </row>
    <row r="148" spans="3:16" x14ac:dyDescent="0.3">
      <c r="C148" s="75"/>
      <c r="D148" s="75"/>
      <c r="E148" s="75"/>
      <c r="F148" s="75"/>
      <c r="G148" s="75"/>
      <c r="H148" s="75"/>
      <c r="I148" s="75"/>
      <c r="J148" s="75"/>
      <c r="K148" s="75"/>
      <c r="L148" s="75"/>
      <c r="M148" s="75"/>
      <c r="N148" s="75"/>
      <c r="O148" s="75"/>
      <c r="P148" s="75"/>
    </row>
    <row r="149" spans="3:16" x14ac:dyDescent="0.3">
      <c r="C149" s="75"/>
      <c r="D149" s="75"/>
      <c r="E149" s="75"/>
      <c r="F149" s="75"/>
      <c r="G149" s="75"/>
      <c r="H149" s="75"/>
      <c r="I149" s="75"/>
      <c r="J149" s="75"/>
      <c r="K149" s="75"/>
      <c r="L149" s="75"/>
      <c r="M149" s="75"/>
      <c r="N149" s="75"/>
      <c r="O149" s="75"/>
      <c r="P149" s="75"/>
    </row>
    <row r="150" spans="3:16" x14ac:dyDescent="0.3">
      <c r="C150" s="75"/>
      <c r="D150" s="75"/>
      <c r="E150" s="75"/>
      <c r="F150" s="75"/>
      <c r="G150" s="75"/>
      <c r="H150" s="75"/>
      <c r="I150" s="75"/>
      <c r="J150" s="75"/>
      <c r="K150" s="75"/>
      <c r="L150" s="75"/>
      <c r="M150" s="75"/>
      <c r="N150" s="75"/>
      <c r="O150" s="75"/>
      <c r="P150" s="75"/>
    </row>
    <row r="151" spans="3:16" x14ac:dyDescent="0.3">
      <c r="C151" s="75"/>
      <c r="D151" s="75"/>
      <c r="E151" s="75"/>
      <c r="F151" s="75"/>
      <c r="G151" s="75"/>
      <c r="H151" s="75"/>
      <c r="I151" s="75"/>
      <c r="J151" s="75"/>
      <c r="K151" s="75"/>
      <c r="L151" s="75"/>
      <c r="M151" s="75"/>
      <c r="N151" s="75"/>
      <c r="O151" s="75"/>
      <c r="P151" s="75"/>
    </row>
    <row r="152" spans="3:16" x14ac:dyDescent="0.3">
      <c r="C152" s="75"/>
      <c r="D152" s="75"/>
      <c r="E152" s="75"/>
      <c r="F152" s="75"/>
      <c r="G152" s="75"/>
      <c r="H152" s="75"/>
      <c r="I152" s="75"/>
      <c r="J152" s="75"/>
      <c r="K152" s="75"/>
      <c r="L152" s="75"/>
      <c r="M152" s="75"/>
      <c r="N152" s="75"/>
      <c r="O152" s="75"/>
      <c r="P152" s="75"/>
    </row>
    <row r="153" spans="3:16" x14ac:dyDescent="0.3">
      <c r="C153" s="75"/>
      <c r="D153" s="75"/>
      <c r="E153" s="75"/>
      <c r="F153" s="75"/>
      <c r="G153" s="75"/>
      <c r="H153" s="75"/>
      <c r="I153" s="75"/>
      <c r="J153" s="75"/>
      <c r="K153" s="75"/>
      <c r="L153" s="75"/>
      <c r="M153" s="75"/>
      <c r="N153" s="75"/>
      <c r="O153" s="75"/>
      <c r="P153" s="75"/>
    </row>
    <row r="154" spans="3:16" x14ac:dyDescent="0.3">
      <c r="C154" s="75"/>
      <c r="D154" s="75"/>
      <c r="E154" s="75"/>
      <c r="F154" s="75"/>
      <c r="G154" s="75"/>
      <c r="H154" s="75"/>
      <c r="I154" s="75"/>
      <c r="J154" s="75"/>
      <c r="K154" s="75"/>
      <c r="L154" s="75"/>
      <c r="M154" s="75"/>
      <c r="N154" s="75"/>
      <c r="O154" s="75"/>
      <c r="P154" s="75"/>
    </row>
    <row r="155" spans="3:16" x14ac:dyDescent="0.3">
      <c r="C155" s="75"/>
      <c r="D155" s="75"/>
      <c r="E155" s="75"/>
      <c r="F155" s="75"/>
      <c r="G155" s="75"/>
      <c r="H155" s="75"/>
      <c r="I155" s="75"/>
      <c r="J155" s="75"/>
      <c r="K155" s="75"/>
      <c r="L155" s="75"/>
      <c r="M155" s="75"/>
      <c r="N155" s="75"/>
      <c r="O155" s="75"/>
      <c r="P155" s="75"/>
    </row>
    <row r="156" spans="3:16" x14ac:dyDescent="0.3">
      <c r="C156" s="75"/>
      <c r="D156" s="75"/>
      <c r="E156" s="75"/>
      <c r="F156" s="75"/>
      <c r="G156" s="75"/>
      <c r="H156" s="75"/>
      <c r="I156" s="75"/>
      <c r="J156" s="75"/>
      <c r="K156" s="75"/>
      <c r="L156" s="75"/>
      <c r="M156" s="75"/>
      <c r="N156" s="75"/>
      <c r="O156" s="75"/>
      <c r="P156" s="75"/>
    </row>
    <row r="157" spans="3:16" x14ac:dyDescent="0.3">
      <c r="C157" s="75"/>
      <c r="D157" s="75"/>
      <c r="E157" s="75"/>
      <c r="F157" s="75"/>
      <c r="G157" s="75"/>
      <c r="H157" s="75"/>
      <c r="I157" s="75"/>
      <c r="J157" s="75"/>
      <c r="K157" s="75"/>
      <c r="L157" s="75"/>
      <c r="M157" s="75"/>
      <c r="N157" s="75"/>
      <c r="O157" s="75"/>
      <c r="P157" s="75"/>
    </row>
    <row r="158" spans="3:16" x14ac:dyDescent="0.3">
      <c r="C158" s="75"/>
      <c r="D158" s="75"/>
      <c r="E158" s="75"/>
      <c r="F158" s="75"/>
      <c r="G158" s="75"/>
      <c r="H158" s="75"/>
      <c r="I158" s="75"/>
      <c r="J158" s="75"/>
      <c r="K158" s="75"/>
      <c r="L158" s="75"/>
      <c r="M158" s="75"/>
      <c r="N158" s="75"/>
      <c r="O158" s="75"/>
      <c r="P158" s="75"/>
    </row>
    <row r="159" spans="3:16" x14ac:dyDescent="0.3">
      <c r="C159" s="75"/>
      <c r="D159" s="75"/>
      <c r="E159" s="75"/>
      <c r="F159" s="75"/>
      <c r="G159" s="75"/>
      <c r="H159" s="75"/>
      <c r="I159" s="75"/>
      <c r="J159" s="75"/>
      <c r="K159" s="75"/>
      <c r="L159" s="75"/>
      <c r="M159" s="75"/>
      <c r="N159" s="75"/>
      <c r="O159" s="75"/>
      <c r="P159" s="75"/>
    </row>
    <row r="160" spans="3:16" x14ac:dyDescent="0.3">
      <c r="C160" s="75"/>
      <c r="D160" s="75"/>
      <c r="E160" s="75"/>
      <c r="F160" s="75"/>
      <c r="G160" s="75"/>
      <c r="H160" s="75"/>
      <c r="I160" s="75"/>
      <c r="J160" s="75"/>
      <c r="K160" s="75"/>
      <c r="L160" s="75"/>
      <c r="M160" s="75"/>
      <c r="N160" s="75"/>
      <c r="O160" s="75"/>
      <c r="P160" s="75"/>
    </row>
    <row r="161" spans="3:16" x14ac:dyDescent="0.3">
      <c r="C161" s="75"/>
      <c r="D161" s="75"/>
      <c r="E161" s="75"/>
      <c r="F161" s="75"/>
      <c r="G161" s="75"/>
      <c r="H161" s="75"/>
      <c r="I161" s="75"/>
      <c r="J161" s="75"/>
      <c r="K161" s="75"/>
      <c r="L161" s="75"/>
      <c r="M161" s="75"/>
      <c r="N161" s="75"/>
      <c r="O161" s="75"/>
      <c r="P161" s="75"/>
    </row>
    <row r="162" spans="3:16" x14ac:dyDescent="0.3">
      <c r="C162" s="75"/>
      <c r="D162" s="75"/>
      <c r="E162" s="75"/>
      <c r="F162" s="75"/>
      <c r="G162" s="75"/>
      <c r="H162" s="75"/>
      <c r="I162" s="75"/>
      <c r="J162" s="75"/>
      <c r="K162" s="75"/>
      <c r="L162" s="75"/>
      <c r="M162" s="75"/>
      <c r="N162" s="75"/>
      <c r="O162" s="75"/>
      <c r="P162" s="75"/>
    </row>
    <row r="163" spans="3:16" x14ac:dyDescent="0.3">
      <c r="C163" s="75"/>
      <c r="D163" s="75"/>
      <c r="E163" s="75"/>
      <c r="F163" s="75"/>
      <c r="G163" s="75"/>
      <c r="H163" s="75"/>
      <c r="I163" s="75"/>
      <c r="J163" s="75"/>
      <c r="K163" s="75"/>
      <c r="L163" s="75"/>
      <c r="M163" s="75"/>
      <c r="N163" s="75"/>
      <c r="O163" s="75"/>
      <c r="P163" s="75"/>
    </row>
    <row r="164" spans="3:16" x14ac:dyDescent="0.3">
      <c r="C164" s="75"/>
      <c r="D164" s="75"/>
      <c r="E164" s="75"/>
      <c r="F164" s="75"/>
      <c r="G164" s="75"/>
      <c r="H164" s="75"/>
      <c r="I164" s="75"/>
      <c r="J164" s="75"/>
      <c r="K164" s="75"/>
      <c r="L164" s="75"/>
      <c r="M164" s="75"/>
      <c r="N164" s="75"/>
      <c r="O164" s="75"/>
      <c r="P164" s="75"/>
    </row>
    <row r="165" spans="3:16" x14ac:dyDescent="0.3">
      <c r="C165" s="75"/>
      <c r="D165" s="75"/>
      <c r="E165" s="75"/>
      <c r="F165" s="75"/>
      <c r="G165" s="75"/>
      <c r="H165" s="75"/>
      <c r="I165" s="75"/>
      <c r="J165" s="75"/>
      <c r="K165" s="75"/>
      <c r="L165" s="75"/>
      <c r="M165" s="75"/>
      <c r="N165" s="75"/>
      <c r="O165" s="75"/>
      <c r="P165" s="75"/>
    </row>
    <row r="166" spans="3:16" x14ac:dyDescent="0.3">
      <c r="C166" s="75"/>
      <c r="D166" s="75"/>
      <c r="E166" s="75"/>
      <c r="F166" s="75"/>
      <c r="G166" s="75"/>
      <c r="H166" s="75"/>
      <c r="I166" s="75"/>
      <c r="J166" s="75"/>
      <c r="K166" s="75"/>
      <c r="L166" s="75"/>
      <c r="M166" s="75"/>
      <c r="N166" s="75"/>
      <c r="O166" s="75"/>
      <c r="P166" s="75"/>
    </row>
    <row r="167" spans="3:16" x14ac:dyDescent="0.3">
      <c r="C167" s="75"/>
      <c r="D167" s="75"/>
      <c r="E167" s="75"/>
      <c r="F167" s="75"/>
      <c r="G167" s="75"/>
      <c r="H167" s="75"/>
      <c r="I167" s="75"/>
      <c r="J167" s="75"/>
      <c r="K167" s="75"/>
      <c r="L167" s="75"/>
      <c r="M167" s="75"/>
      <c r="N167" s="75"/>
      <c r="O167" s="75"/>
      <c r="P167" s="75"/>
    </row>
    <row r="168" spans="3:16" x14ac:dyDescent="0.3">
      <c r="C168" s="75"/>
      <c r="D168" s="75"/>
      <c r="E168" s="75"/>
      <c r="F168" s="75"/>
      <c r="G168" s="75"/>
      <c r="H168" s="75"/>
      <c r="I168" s="75"/>
      <c r="J168" s="75"/>
      <c r="K168" s="75"/>
      <c r="L168" s="75"/>
      <c r="M168" s="75"/>
      <c r="N168" s="75"/>
      <c r="O168" s="75"/>
      <c r="P168" s="75"/>
    </row>
    <row r="169" spans="3:16" x14ac:dyDescent="0.3">
      <c r="C169" s="75"/>
      <c r="D169" s="75"/>
      <c r="E169" s="75"/>
      <c r="F169" s="75"/>
      <c r="G169" s="75"/>
      <c r="H169" s="75"/>
      <c r="I169" s="75"/>
      <c r="J169" s="75"/>
      <c r="K169" s="75"/>
      <c r="L169" s="75"/>
      <c r="M169" s="75"/>
      <c r="N169" s="75"/>
      <c r="O169" s="75"/>
      <c r="P169" s="75"/>
    </row>
    <row r="170" spans="3:16" x14ac:dyDescent="0.3">
      <c r="C170" s="75"/>
      <c r="D170" s="75"/>
      <c r="E170" s="75"/>
      <c r="F170" s="75"/>
      <c r="G170" s="75"/>
      <c r="H170" s="75"/>
      <c r="I170" s="75"/>
      <c r="J170" s="75"/>
      <c r="K170" s="75"/>
      <c r="L170" s="75"/>
      <c r="M170" s="75"/>
      <c r="N170" s="75"/>
      <c r="O170" s="75"/>
      <c r="P170" s="75"/>
    </row>
    <row r="171" spans="3:16" x14ac:dyDescent="0.3">
      <c r="C171" s="75"/>
      <c r="D171" s="75"/>
      <c r="E171" s="75"/>
      <c r="F171" s="75"/>
      <c r="G171" s="75"/>
      <c r="H171" s="75"/>
      <c r="I171" s="75"/>
      <c r="J171" s="75"/>
      <c r="K171" s="75"/>
      <c r="L171" s="75"/>
      <c r="M171" s="75"/>
      <c r="N171" s="75"/>
      <c r="O171" s="75"/>
      <c r="P171" s="75"/>
    </row>
    <row r="172" spans="3:16" x14ac:dyDescent="0.3">
      <c r="C172" s="75"/>
      <c r="D172" s="75"/>
      <c r="E172" s="75"/>
      <c r="F172" s="75"/>
      <c r="G172" s="75"/>
      <c r="H172" s="75"/>
      <c r="I172" s="75"/>
      <c r="J172" s="75"/>
      <c r="K172" s="75"/>
      <c r="L172" s="75"/>
      <c r="M172" s="75"/>
      <c r="N172" s="75"/>
      <c r="O172" s="75"/>
      <c r="P172" s="75"/>
    </row>
    <row r="173" spans="3:16" x14ac:dyDescent="0.3">
      <c r="C173" s="75"/>
      <c r="D173" s="75"/>
      <c r="E173" s="75"/>
      <c r="F173" s="75"/>
      <c r="G173" s="75"/>
      <c r="H173" s="75"/>
      <c r="I173" s="75"/>
      <c r="J173" s="75"/>
      <c r="K173" s="75"/>
      <c r="L173" s="75"/>
      <c r="M173" s="75"/>
      <c r="N173" s="75"/>
      <c r="O173" s="75"/>
      <c r="P173" s="75"/>
    </row>
    <row r="174" spans="3:16" x14ac:dyDescent="0.3">
      <c r="C174" s="75"/>
      <c r="D174" s="75"/>
      <c r="E174" s="75"/>
      <c r="F174" s="75"/>
      <c r="G174" s="75"/>
      <c r="H174" s="75"/>
      <c r="I174" s="75"/>
      <c r="J174" s="75"/>
      <c r="K174" s="75"/>
      <c r="L174" s="75"/>
      <c r="M174" s="75"/>
      <c r="N174" s="75"/>
      <c r="O174" s="75"/>
      <c r="P174" s="75"/>
    </row>
    <row r="175" spans="3:16" x14ac:dyDescent="0.3">
      <c r="C175" s="75"/>
      <c r="D175" s="75"/>
      <c r="E175" s="75"/>
      <c r="F175" s="75"/>
      <c r="G175" s="75"/>
      <c r="H175" s="75"/>
      <c r="I175" s="75"/>
      <c r="J175" s="75"/>
      <c r="K175" s="75"/>
      <c r="L175" s="75"/>
      <c r="M175" s="75"/>
      <c r="N175" s="75"/>
      <c r="O175" s="75"/>
      <c r="P175" s="75"/>
    </row>
    <row r="176" spans="3:16" x14ac:dyDescent="0.3">
      <c r="C176" s="75"/>
      <c r="D176" s="75"/>
      <c r="E176" s="75"/>
      <c r="F176" s="75"/>
      <c r="G176" s="75"/>
      <c r="H176" s="75"/>
      <c r="I176" s="75"/>
      <c r="J176" s="75"/>
      <c r="K176" s="75"/>
      <c r="L176" s="75"/>
      <c r="M176" s="75"/>
      <c r="N176" s="75"/>
      <c r="O176" s="75"/>
      <c r="P176" s="75"/>
    </row>
    <row r="177" spans="3:16" x14ac:dyDescent="0.3">
      <c r="C177" s="75"/>
      <c r="D177" s="75"/>
      <c r="E177" s="75"/>
      <c r="F177" s="75"/>
      <c r="G177" s="75"/>
      <c r="H177" s="75"/>
      <c r="I177" s="75"/>
      <c r="J177" s="75"/>
      <c r="K177" s="75"/>
      <c r="L177" s="75"/>
      <c r="M177" s="75"/>
      <c r="N177" s="75"/>
      <c r="O177" s="75"/>
      <c r="P177" s="75"/>
    </row>
    <row r="178" spans="3:16" x14ac:dyDescent="0.3">
      <c r="C178" s="75"/>
      <c r="D178" s="75"/>
      <c r="E178" s="75"/>
      <c r="F178" s="75"/>
      <c r="G178" s="75"/>
      <c r="H178" s="75"/>
      <c r="I178" s="75"/>
      <c r="J178" s="75"/>
      <c r="K178" s="75"/>
      <c r="L178" s="75"/>
      <c r="M178" s="75"/>
      <c r="N178" s="75"/>
      <c r="O178" s="75"/>
      <c r="P178" s="75"/>
    </row>
    <row r="179" spans="3:16" x14ac:dyDescent="0.3">
      <c r="C179" s="75"/>
      <c r="D179" s="75"/>
      <c r="E179" s="75"/>
      <c r="F179" s="75"/>
      <c r="G179" s="75"/>
      <c r="H179" s="75"/>
      <c r="I179" s="75"/>
      <c r="J179" s="75"/>
      <c r="K179" s="75"/>
      <c r="L179" s="75"/>
      <c r="M179" s="75"/>
      <c r="N179" s="75"/>
      <c r="O179" s="75"/>
      <c r="P179" s="75"/>
    </row>
    <row r="180" spans="3:16" x14ac:dyDescent="0.3">
      <c r="C180" s="75"/>
      <c r="D180" s="75"/>
      <c r="E180" s="75"/>
      <c r="F180" s="75"/>
      <c r="G180" s="75"/>
      <c r="H180" s="75"/>
      <c r="I180" s="75"/>
      <c r="J180" s="75"/>
      <c r="K180" s="75"/>
      <c r="L180" s="75"/>
      <c r="M180" s="75"/>
      <c r="N180" s="75"/>
      <c r="O180" s="75"/>
      <c r="P180" s="75"/>
    </row>
    <row r="181" spans="3:16" x14ac:dyDescent="0.3">
      <c r="C181" s="75"/>
      <c r="D181" s="75"/>
      <c r="E181" s="75"/>
      <c r="F181" s="75"/>
      <c r="G181" s="75"/>
      <c r="H181" s="75"/>
      <c r="I181" s="75"/>
      <c r="J181" s="75"/>
      <c r="K181" s="75"/>
      <c r="L181" s="75"/>
      <c r="M181" s="75"/>
      <c r="N181" s="75"/>
      <c r="O181" s="75"/>
      <c r="P181" s="75"/>
    </row>
    <row r="182" spans="3:16" x14ac:dyDescent="0.3">
      <c r="C182" s="75"/>
      <c r="D182" s="75"/>
      <c r="E182" s="75"/>
      <c r="F182" s="75"/>
      <c r="G182" s="75"/>
      <c r="H182" s="75"/>
      <c r="I182" s="75"/>
      <c r="J182" s="75"/>
      <c r="K182" s="75"/>
      <c r="L182" s="75"/>
      <c r="M182" s="75"/>
      <c r="N182" s="75"/>
      <c r="O182" s="75"/>
      <c r="P182" s="75"/>
    </row>
    <row r="183" spans="3:16" x14ac:dyDescent="0.3">
      <c r="C183" s="75"/>
      <c r="D183" s="75"/>
      <c r="E183" s="75"/>
      <c r="F183" s="75"/>
      <c r="G183" s="75"/>
      <c r="H183" s="75"/>
      <c r="I183" s="75"/>
      <c r="J183" s="75"/>
      <c r="K183" s="75"/>
      <c r="L183" s="75"/>
      <c r="M183" s="75"/>
      <c r="N183" s="75"/>
      <c r="O183" s="75"/>
      <c r="P183" s="75"/>
    </row>
    <row r="184" spans="3:16" x14ac:dyDescent="0.3">
      <c r="C184" s="75"/>
      <c r="D184" s="75"/>
      <c r="E184" s="75"/>
      <c r="F184" s="75"/>
      <c r="G184" s="75"/>
      <c r="H184" s="75"/>
      <c r="I184" s="75"/>
      <c r="J184" s="75"/>
      <c r="K184" s="75"/>
      <c r="L184" s="75"/>
      <c r="M184" s="75"/>
      <c r="N184" s="75"/>
      <c r="O184" s="75"/>
      <c r="P184" s="75"/>
    </row>
    <row r="185" spans="3:16" x14ac:dyDescent="0.3">
      <c r="C185" s="75"/>
      <c r="D185" s="75"/>
      <c r="E185" s="75"/>
      <c r="F185" s="75"/>
      <c r="G185" s="75"/>
      <c r="H185" s="75"/>
      <c r="I185" s="75"/>
      <c r="J185" s="75"/>
      <c r="K185" s="75"/>
      <c r="L185" s="75"/>
      <c r="M185" s="75"/>
      <c r="N185" s="75"/>
      <c r="O185" s="75"/>
      <c r="P185" s="75"/>
    </row>
    <row r="186" spans="3:16" x14ac:dyDescent="0.3">
      <c r="C186" s="75"/>
      <c r="D186" s="75"/>
      <c r="E186" s="75"/>
      <c r="F186" s="75"/>
      <c r="G186" s="75"/>
      <c r="H186" s="75"/>
      <c r="I186" s="75"/>
      <c r="J186" s="75"/>
      <c r="K186" s="75"/>
      <c r="L186" s="75"/>
      <c r="M186" s="75"/>
      <c r="N186" s="75"/>
      <c r="O186" s="75"/>
      <c r="P186" s="75"/>
    </row>
    <row r="187" spans="3:16" x14ac:dyDescent="0.3">
      <c r="C187" s="75"/>
      <c r="D187" s="75"/>
      <c r="E187" s="75"/>
      <c r="F187" s="75"/>
      <c r="G187" s="75"/>
      <c r="H187" s="75"/>
      <c r="I187" s="75"/>
      <c r="J187" s="75"/>
      <c r="K187" s="75"/>
      <c r="L187" s="75"/>
      <c r="M187" s="75"/>
      <c r="N187" s="75"/>
      <c r="O187" s="75"/>
      <c r="P187" s="75"/>
    </row>
    <row r="188" spans="3:16" x14ac:dyDescent="0.3">
      <c r="C188" s="75"/>
      <c r="D188" s="75"/>
      <c r="E188" s="75"/>
      <c r="F188" s="75"/>
      <c r="G188" s="75"/>
      <c r="H188" s="75"/>
      <c r="I188" s="75"/>
      <c r="J188" s="75"/>
      <c r="K188" s="75"/>
      <c r="L188" s="75"/>
      <c r="M188" s="75"/>
      <c r="N188" s="75"/>
      <c r="O188" s="75"/>
      <c r="P188" s="75"/>
    </row>
    <row r="189" spans="3:16" x14ac:dyDescent="0.3">
      <c r="C189" s="75"/>
      <c r="D189" s="75"/>
      <c r="E189" s="75"/>
      <c r="F189" s="75"/>
      <c r="G189" s="75"/>
      <c r="H189" s="75"/>
      <c r="I189" s="75"/>
      <c r="J189" s="75"/>
      <c r="K189" s="75"/>
      <c r="L189" s="75"/>
      <c r="M189" s="75"/>
      <c r="N189" s="75"/>
      <c r="O189" s="75"/>
      <c r="P189" s="75"/>
    </row>
    <row r="190" spans="3:16" x14ac:dyDescent="0.3">
      <c r="C190" s="75"/>
      <c r="D190" s="75"/>
      <c r="E190" s="75"/>
      <c r="F190" s="75"/>
      <c r="G190" s="75"/>
      <c r="H190" s="75"/>
      <c r="I190" s="75"/>
      <c r="J190" s="75"/>
      <c r="K190" s="75"/>
      <c r="L190" s="75"/>
      <c r="M190" s="75"/>
      <c r="N190" s="75"/>
      <c r="O190" s="75"/>
      <c r="P190" s="75"/>
    </row>
    <row r="191" spans="3:16" x14ac:dyDescent="0.3">
      <c r="C191" s="75"/>
      <c r="D191" s="75"/>
      <c r="E191" s="75"/>
      <c r="F191" s="75"/>
      <c r="G191" s="75"/>
      <c r="H191" s="75"/>
      <c r="I191" s="75"/>
      <c r="J191" s="75"/>
      <c r="K191" s="75"/>
      <c r="L191" s="75"/>
      <c r="M191" s="75"/>
      <c r="N191" s="75"/>
      <c r="O191" s="75"/>
      <c r="P191" s="75"/>
    </row>
    <row r="192" spans="3:16" x14ac:dyDescent="0.3">
      <c r="C192" s="75"/>
      <c r="D192" s="75"/>
      <c r="E192" s="75"/>
      <c r="F192" s="75"/>
      <c r="G192" s="75"/>
      <c r="H192" s="75"/>
      <c r="I192" s="75"/>
      <c r="J192" s="75"/>
      <c r="K192" s="75"/>
      <c r="L192" s="75"/>
      <c r="M192" s="75"/>
      <c r="N192" s="75"/>
      <c r="O192" s="75"/>
      <c r="P192" s="75"/>
    </row>
    <row r="193" spans="3:16" x14ac:dyDescent="0.3">
      <c r="C193" s="75"/>
      <c r="D193" s="75"/>
      <c r="E193" s="75"/>
      <c r="F193" s="75"/>
      <c r="G193" s="75"/>
      <c r="H193" s="75"/>
      <c r="I193" s="75"/>
      <c r="J193" s="75"/>
      <c r="K193" s="75"/>
      <c r="L193" s="75"/>
      <c r="M193" s="75"/>
      <c r="N193" s="75"/>
      <c r="O193" s="75"/>
      <c r="P193" s="75"/>
    </row>
    <row r="194" spans="3:16" x14ac:dyDescent="0.3">
      <c r="C194" s="75"/>
      <c r="D194" s="75"/>
      <c r="E194" s="75"/>
      <c r="F194" s="75"/>
      <c r="G194" s="75"/>
      <c r="H194" s="75"/>
      <c r="I194" s="75"/>
      <c r="J194" s="75"/>
      <c r="K194" s="75"/>
      <c r="L194" s="75"/>
      <c r="M194" s="75"/>
      <c r="N194" s="75"/>
      <c r="O194" s="75"/>
      <c r="P194" s="75"/>
    </row>
    <row r="195" spans="3:16" x14ac:dyDescent="0.3">
      <c r="C195" s="75"/>
      <c r="D195" s="75"/>
      <c r="E195" s="75"/>
      <c r="F195" s="75"/>
      <c r="G195" s="75"/>
      <c r="H195" s="75"/>
      <c r="I195" s="75"/>
      <c r="J195" s="75"/>
      <c r="K195" s="75"/>
      <c r="L195" s="75"/>
      <c r="M195" s="75"/>
      <c r="N195" s="75"/>
      <c r="O195" s="75"/>
      <c r="P195" s="75"/>
    </row>
    <row r="196" spans="3:16" x14ac:dyDescent="0.3">
      <c r="C196" s="75"/>
      <c r="D196" s="75"/>
      <c r="E196" s="75"/>
      <c r="F196" s="75"/>
      <c r="G196" s="75"/>
      <c r="H196" s="75"/>
      <c r="I196" s="75"/>
      <c r="J196" s="75"/>
      <c r="K196" s="75"/>
      <c r="L196" s="75"/>
      <c r="M196" s="75"/>
      <c r="N196" s="75"/>
      <c r="O196" s="75"/>
      <c r="P196" s="75"/>
    </row>
    <row r="197" spans="3:16" x14ac:dyDescent="0.3">
      <c r="C197" s="75"/>
      <c r="D197" s="75"/>
      <c r="E197" s="75"/>
      <c r="F197" s="75"/>
      <c r="G197" s="75"/>
      <c r="H197" s="75"/>
      <c r="I197" s="75"/>
      <c r="J197" s="75"/>
      <c r="K197" s="75"/>
      <c r="L197" s="75"/>
      <c r="M197" s="75"/>
      <c r="N197" s="75"/>
      <c r="O197" s="75"/>
      <c r="P197" s="75"/>
    </row>
    <row r="198" spans="3:16" x14ac:dyDescent="0.3">
      <c r="C198" s="75"/>
      <c r="D198" s="75"/>
      <c r="E198" s="75"/>
      <c r="F198" s="75"/>
      <c r="G198" s="75"/>
      <c r="H198" s="75"/>
      <c r="I198" s="75"/>
      <c r="J198" s="75"/>
      <c r="K198" s="75"/>
      <c r="L198" s="75"/>
      <c r="M198" s="75"/>
      <c r="N198" s="75"/>
      <c r="O198" s="75"/>
      <c r="P198" s="75"/>
    </row>
    <row r="199" spans="3:16" x14ac:dyDescent="0.3">
      <c r="C199" s="75"/>
      <c r="D199" s="75"/>
      <c r="E199" s="75"/>
      <c r="F199" s="75"/>
      <c r="G199" s="75"/>
      <c r="H199" s="75"/>
      <c r="I199" s="75"/>
      <c r="J199" s="75"/>
      <c r="K199" s="75"/>
      <c r="L199" s="75"/>
      <c r="M199" s="75"/>
      <c r="N199" s="75"/>
      <c r="O199" s="75"/>
      <c r="P199" s="75"/>
    </row>
    <row r="200" spans="3:16" x14ac:dyDescent="0.3">
      <c r="C200" s="75"/>
      <c r="D200" s="75"/>
      <c r="E200" s="75"/>
      <c r="F200" s="75"/>
      <c r="G200" s="75"/>
      <c r="H200" s="75"/>
      <c r="I200" s="75"/>
      <c r="J200" s="75"/>
      <c r="K200" s="75"/>
      <c r="L200" s="75"/>
      <c r="M200" s="75"/>
      <c r="N200" s="75"/>
      <c r="O200" s="75"/>
      <c r="P200" s="75"/>
    </row>
    <row r="201" spans="3:16" x14ac:dyDescent="0.3">
      <c r="C201" s="75"/>
      <c r="D201" s="75"/>
      <c r="E201" s="75"/>
      <c r="F201" s="75"/>
      <c r="G201" s="75"/>
      <c r="H201" s="75"/>
      <c r="I201" s="75"/>
      <c r="J201" s="75"/>
      <c r="K201" s="75"/>
      <c r="L201" s="75"/>
      <c r="M201" s="75"/>
      <c r="N201" s="75"/>
      <c r="O201" s="75"/>
      <c r="P201" s="75"/>
    </row>
    <row r="202" spans="3:16" x14ac:dyDescent="0.3">
      <c r="C202" s="75"/>
      <c r="D202" s="75"/>
      <c r="E202" s="75"/>
      <c r="F202" s="75"/>
      <c r="G202" s="75"/>
      <c r="H202" s="75"/>
      <c r="I202" s="75"/>
      <c r="J202" s="75"/>
      <c r="K202" s="75"/>
      <c r="L202" s="75"/>
      <c r="M202" s="75"/>
      <c r="N202" s="75"/>
      <c r="O202" s="75"/>
      <c r="P202" s="75"/>
    </row>
    <row r="203" spans="3:16" x14ac:dyDescent="0.3">
      <c r="C203" s="75"/>
      <c r="D203" s="75"/>
      <c r="E203" s="75"/>
      <c r="F203" s="75"/>
      <c r="G203" s="75"/>
      <c r="H203" s="75"/>
      <c r="I203" s="75"/>
      <c r="J203" s="75"/>
      <c r="K203" s="75"/>
      <c r="L203" s="75"/>
      <c r="M203" s="75"/>
      <c r="N203" s="75"/>
      <c r="O203" s="75"/>
      <c r="P203" s="75"/>
    </row>
    <row r="204" spans="3:16" x14ac:dyDescent="0.3">
      <c r="C204" s="75"/>
      <c r="D204" s="75"/>
      <c r="E204" s="75"/>
      <c r="F204" s="75"/>
      <c r="G204" s="75"/>
      <c r="H204" s="75"/>
      <c r="I204" s="75"/>
      <c r="J204" s="75"/>
      <c r="K204" s="75"/>
      <c r="L204" s="75"/>
      <c r="M204" s="75"/>
      <c r="N204" s="75"/>
      <c r="O204" s="75"/>
      <c r="P204" s="75"/>
    </row>
    <row r="205" spans="3:16" x14ac:dyDescent="0.3">
      <c r="C205" s="75"/>
      <c r="D205" s="75"/>
      <c r="E205" s="75"/>
      <c r="F205" s="75"/>
      <c r="G205" s="75"/>
      <c r="H205" s="75"/>
      <c r="I205" s="75"/>
      <c r="J205" s="75"/>
      <c r="K205" s="75"/>
      <c r="L205" s="75"/>
      <c r="M205" s="75"/>
      <c r="N205" s="75"/>
      <c r="O205" s="75"/>
      <c r="P205" s="75"/>
    </row>
    <row r="206" spans="3:16" x14ac:dyDescent="0.3">
      <c r="C206" s="75"/>
      <c r="D206" s="75"/>
      <c r="E206" s="75"/>
      <c r="F206" s="75"/>
      <c r="G206" s="75"/>
      <c r="H206" s="75"/>
      <c r="I206" s="75"/>
      <c r="J206" s="75"/>
      <c r="K206" s="75"/>
      <c r="L206" s="75"/>
      <c r="M206" s="75"/>
      <c r="N206" s="75"/>
      <c r="O206" s="75"/>
      <c r="P206" s="75"/>
    </row>
    <row r="207" spans="3:16" x14ac:dyDescent="0.3">
      <c r="C207" s="75"/>
      <c r="D207" s="75"/>
      <c r="E207" s="75"/>
      <c r="F207" s="75"/>
      <c r="G207" s="75"/>
      <c r="H207" s="75"/>
      <c r="I207" s="75"/>
      <c r="J207" s="75"/>
      <c r="K207" s="75"/>
      <c r="L207" s="75"/>
      <c r="M207" s="75"/>
      <c r="N207" s="75"/>
      <c r="O207" s="75"/>
      <c r="P207" s="75"/>
    </row>
    <row r="208" spans="3:16" x14ac:dyDescent="0.3">
      <c r="C208" s="75"/>
      <c r="D208" s="75"/>
      <c r="E208" s="75"/>
      <c r="F208" s="75"/>
      <c r="G208" s="75"/>
      <c r="H208" s="75"/>
      <c r="I208" s="75"/>
      <c r="J208" s="75"/>
      <c r="K208" s="75"/>
      <c r="L208" s="75"/>
      <c r="M208" s="75"/>
      <c r="N208" s="75"/>
      <c r="O208" s="75"/>
      <c r="P208" s="75"/>
    </row>
    <row r="209" spans="3:16" x14ac:dyDescent="0.3">
      <c r="C209" s="75"/>
      <c r="D209" s="75"/>
      <c r="E209" s="75"/>
      <c r="F209" s="75"/>
      <c r="G209" s="75"/>
      <c r="H209" s="75"/>
      <c r="I209" s="75"/>
      <c r="J209" s="75"/>
      <c r="K209" s="75"/>
      <c r="L209" s="75"/>
      <c r="M209" s="75"/>
      <c r="N209" s="75"/>
      <c r="O209" s="75"/>
      <c r="P209" s="75"/>
    </row>
    <row r="210" spans="3:16" x14ac:dyDescent="0.3">
      <c r="C210" s="75"/>
      <c r="D210" s="75"/>
      <c r="E210" s="75"/>
      <c r="F210" s="75"/>
      <c r="G210" s="75"/>
      <c r="H210" s="75"/>
      <c r="I210" s="75"/>
      <c r="J210" s="75"/>
      <c r="K210" s="75"/>
      <c r="L210" s="75"/>
      <c r="M210" s="75"/>
      <c r="N210" s="75"/>
      <c r="O210" s="75"/>
      <c r="P210" s="75"/>
    </row>
    <row r="211" spans="3:16" x14ac:dyDescent="0.3">
      <c r="C211" s="75"/>
      <c r="D211" s="75"/>
      <c r="E211" s="75"/>
      <c r="F211" s="75"/>
      <c r="G211" s="75"/>
      <c r="H211" s="75"/>
      <c r="I211" s="75"/>
      <c r="J211" s="75"/>
      <c r="K211" s="75"/>
      <c r="L211" s="75"/>
      <c r="M211" s="75"/>
      <c r="N211" s="75"/>
      <c r="O211" s="75"/>
      <c r="P211" s="75"/>
    </row>
  </sheetData>
  <autoFilter ref="A8:AY40"/>
  <mergeCells count="64">
    <mergeCell ref="W6:X6"/>
    <mergeCell ref="Y6:Z6"/>
    <mergeCell ref="Y5:Z5"/>
    <mergeCell ref="AG3:AH3"/>
    <mergeCell ref="AG5:AH5"/>
    <mergeCell ref="AG6:AH6"/>
    <mergeCell ref="AA3:AB3"/>
    <mergeCell ref="AA5:AB5"/>
    <mergeCell ref="AA6:AB6"/>
    <mergeCell ref="AC5:AD5"/>
    <mergeCell ref="AC6:AD6"/>
    <mergeCell ref="AC3:AD3"/>
    <mergeCell ref="O5:P5"/>
    <mergeCell ref="E3:F3"/>
    <mergeCell ref="E5:F5"/>
    <mergeCell ref="E6:F6"/>
    <mergeCell ref="I3:J3"/>
    <mergeCell ref="I6:J6"/>
    <mergeCell ref="I5:J5"/>
    <mergeCell ref="O6:P6"/>
    <mergeCell ref="S3:T3"/>
    <mergeCell ref="S5:T5"/>
    <mergeCell ref="S6:T6"/>
    <mergeCell ref="Q6:R6"/>
    <mergeCell ref="U6:V6"/>
    <mergeCell ref="W3:X3"/>
    <mergeCell ref="W5:X5"/>
    <mergeCell ref="O3:P3"/>
    <mergeCell ref="A1:AY1"/>
    <mergeCell ref="C3:D3"/>
    <mergeCell ref="C5:D5"/>
    <mergeCell ref="Q3:R3"/>
    <mergeCell ref="Q5:R5"/>
    <mergeCell ref="AK3:AL3"/>
    <mergeCell ref="AO3:AP3"/>
    <mergeCell ref="AO5:AP5"/>
    <mergeCell ref="AQ3:AR3"/>
    <mergeCell ref="AQ5:AR5"/>
    <mergeCell ref="U3:V3"/>
    <mergeCell ref="U5:V5"/>
    <mergeCell ref="Y3:Z3"/>
    <mergeCell ref="AI3:AJ3"/>
    <mergeCell ref="AI5:AJ5"/>
    <mergeCell ref="C6:D6"/>
    <mergeCell ref="M3:N3"/>
    <mergeCell ref="M5:N5"/>
    <mergeCell ref="M6:N6"/>
    <mergeCell ref="G3:H3"/>
    <mergeCell ref="G5:H5"/>
    <mergeCell ref="G6:H6"/>
    <mergeCell ref="K3:L3"/>
    <mergeCell ref="K5:L5"/>
    <mergeCell ref="K6:L6"/>
    <mergeCell ref="AI6:AJ6"/>
    <mergeCell ref="AQ6:AR6"/>
    <mergeCell ref="AE3:AF3"/>
    <mergeCell ref="AE5:AF5"/>
    <mergeCell ref="AE6:AF6"/>
    <mergeCell ref="AO6:AP6"/>
    <mergeCell ref="AK6:AL6"/>
    <mergeCell ref="AK5:AL5"/>
    <mergeCell ref="AM3:AN3"/>
    <mergeCell ref="AM5:AN5"/>
    <mergeCell ref="AM6:AN6"/>
  </mergeCells>
  <printOptions horizontalCentered="1"/>
  <pageMargins left="0" right="0" top="0" bottom="0" header="0" footer="0"/>
  <pageSetup paperSize="8" scale="30" fitToWidth="0" orientation="landscape" r:id="rId1"/>
  <headerFooter>
    <oddFooter>&amp;L&amp;A&amp;R&amp;P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F85"/>
  <sheetViews>
    <sheetView topLeftCell="A19" zoomScaleNormal="100" zoomScaleSheetLayoutView="50" workbookViewId="0">
      <selection activeCell="K34" sqref="K34"/>
    </sheetView>
  </sheetViews>
  <sheetFormatPr defaultColWidth="9.109375" defaultRowHeight="13.8" x14ac:dyDescent="0.25"/>
  <cols>
    <col min="1" max="1" width="6.6640625" style="10" customWidth="1"/>
    <col min="2" max="2" width="50.6640625" style="10" customWidth="1"/>
    <col min="3" max="3" width="23.6640625" style="12" customWidth="1"/>
    <col min="4" max="5" width="30.6640625" style="12" customWidth="1"/>
    <col min="6" max="6" width="23.6640625" style="10" customWidth="1"/>
    <col min="7" max="16384" width="9.109375" style="10"/>
  </cols>
  <sheetData>
    <row r="1" spans="1:6" ht="25.5" customHeight="1" x14ac:dyDescent="0.3">
      <c r="A1" s="138" t="s">
        <v>158</v>
      </c>
      <c r="B1" s="138"/>
      <c r="C1" s="138"/>
      <c r="D1" s="138"/>
      <c r="E1" s="138"/>
      <c r="F1" s="138"/>
    </row>
    <row r="2" spans="1:6" ht="12" customHeight="1" x14ac:dyDescent="0.25"/>
    <row r="3" spans="1:6" ht="144" customHeight="1" x14ac:dyDescent="0.25">
      <c r="A3" s="36" t="s">
        <v>0</v>
      </c>
      <c r="B3" s="36" t="s">
        <v>1</v>
      </c>
      <c r="C3" s="37" t="s">
        <v>42</v>
      </c>
      <c r="D3" s="37" t="s">
        <v>41</v>
      </c>
      <c r="E3" s="37" t="s">
        <v>40</v>
      </c>
      <c r="F3" s="36" t="s">
        <v>23</v>
      </c>
    </row>
    <row r="4" spans="1:6" ht="36.75" customHeight="1" x14ac:dyDescent="0.25">
      <c r="A4" s="36"/>
      <c r="B4" s="38" t="s">
        <v>24</v>
      </c>
      <c r="C4" s="33" t="s">
        <v>192</v>
      </c>
      <c r="D4" s="33" t="s">
        <v>192</v>
      </c>
      <c r="E4" s="33" t="s">
        <v>192</v>
      </c>
      <c r="F4" s="33" t="s">
        <v>192</v>
      </c>
    </row>
    <row r="5" spans="1:6" x14ac:dyDescent="0.25">
      <c r="A5" s="39"/>
      <c r="B5" s="38" t="s">
        <v>10</v>
      </c>
      <c r="C5" s="40" t="s">
        <v>14</v>
      </c>
      <c r="D5" s="40" t="s">
        <v>14</v>
      </c>
      <c r="E5" s="40" t="s">
        <v>18</v>
      </c>
      <c r="F5" s="41" t="s">
        <v>21</v>
      </c>
    </row>
    <row r="6" spans="1:6" ht="79.2" x14ac:dyDescent="0.25">
      <c r="A6" s="39"/>
      <c r="B6" s="38" t="s">
        <v>11</v>
      </c>
      <c r="C6" s="40" t="s">
        <v>33</v>
      </c>
      <c r="D6" s="40" t="s">
        <v>33</v>
      </c>
      <c r="E6" s="42" t="s">
        <v>22</v>
      </c>
      <c r="F6" s="40"/>
    </row>
    <row r="7" spans="1:6" s="3" customFormat="1" ht="25.5" customHeight="1" x14ac:dyDescent="0.3">
      <c r="A7" s="26">
        <v>802</v>
      </c>
      <c r="B7" s="27" t="s">
        <v>34</v>
      </c>
      <c r="C7" s="22">
        <v>16</v>
      </c>
      <c r="D7" s="23">
        <v>14</v>
      </c>
      <c r="E7" s="24">
        <f t="shared" ref="E7:E38" si="0">IF(C7=0,"х",D7/C7*100)</f>
        <v>87.5</v>
      </c>
      <c r="F7" s="42" t="str">
        <f t="shared" ref="F7:F38" si="1">IF(E7="х","2",IF(E7&lt;80,"0",IF(AND(E7&gt;=80,E7&lt;85),"1",IF(AND(E7&gt;=85,E7&lt;90),"2",IF(AND(E7&gt;=90,E7&lt;95),"3",IF(AND(E7&gt;=95,E7&lt;100),"4",IF(E7=100,"5")))))))</f>
        <v>2</v>
      </c>
    </row>
    <row r="8" spans="1:6" s="3" customFormat="1" ht="25.5" customHeight="1" x14ac:dyDescent="0.3">
      <c r="A8" s="26">
        <v>803</v>
      </c>
      <c r="B8" s="28" t="s">
        <v>7</v>
      </c>
      <c r="C8" s="22">
        <v>1</v>
      </c>
      <c r="D8" s="23">
        <v>1</v>
      </c>
      <c r="E8" s="24">
        <f t="shared" si="0"/>
        <v>100</v>
      </c>
      <c r="F8" s="42" t="str">
        <f t="shared" si="1"/>
        <v>5</v>
      </c>
    </row>
    <row r="9" spans="1:6" s="3" customFormat="1" ht="25.5" customHeight="1" x14ac:dyDescent="0.3">
      <c r="A9" s="26">
        <v>811</v>
      </c>
      <c r="B9" s="28" t="s">
        <v>8</v>
      </c>
      <c r="C9" s="22">
        <v>22</v>
      </c>
      <c r="D9" s="23">
        <v>20</v>
      </c>
      <c r="E9" s="24">
        <f t="shared" si="0"/>
        <v>90.909090909090907</v>
      </c>
      <c r="F9" s="42" t="str">
        <f t="shared" si="1"/>
        <v>3</v>
      </c>
    </row>
    <row r="10" spans="1:6" s="3" customFormat="1" ht="24.75" customHeight="1" x14ac:dyDescent="0.3">
      <c r="A10" s="26">
        <v>812</v>
      </c>
      <c r="B10" s="27" t="s">
        <v>76</v>
      </c>
      <c r="C10" s="22">
        <v>14</v>
      </c>
      <c r="D10" s="23">
        <v>13</v>
      </c>
      <c r="E10" s="24">
        <f t="shared" si="0"/>
        <v>92.857142857142861</v>
      </c>
      <c r="F10" s="42" t="str">
        <f t="shared" si="1"/>
        <v>3</v>
      </c>
    </row>
    <row r="11" spans="1:6" s="3" customFormat="1" ht="25.5" customHeight="1" x14ac:dyDescent="0.3">
      <c r="A11" s="26">
        <v>814</v>
      </c>
      <c r="B11" s="27" t="s">
        <v>77</v>
      </c>
      <c r="C11" s="22">
        <v>35</v>
      </c>
      <c r="D11" s="23">
        <v>35</v>
      </c>
      <c r="E11" s="24">
        <f t="shared" si="0"/>
        <v>100</v>
      </c>
      <c r="F11" s="42" t="str">
        <f t="shared" si="1"/>
        <v>5</v>
      </c>
    </row>
    <row r="12" spans="1:6" s="3" customFormat="1" ht="25.5" customHeight="1" x14ac:dyDescent="0.3">
      <c r="A12" s="26">
        <v>815</v>
      </c>
      <c r="B12" s="28" t="s">
        <v>54</v>
      </c>
      <c r="C12" s="22">
        <v>5</v>
      </c>
      <c r="D12" s="23">
        <v>5</v>
      </c>
      <c r="E12" s="24">
        <f t="shared" si="0"/>
        <v>100</v>
      </c>
      <c r="F12" s="42" t="str">
        <f t="shared" si="1"/>
        <v>5</v>
      </c>
    </row>
    <row r="13" spans="1:6" s="3" customFormat="1" ht="25.5" customHeight="1" x14ac:dyDescent="0.3">
      <c r="A13" s="26">
        <v>816</v>
      </c>
      <c r="B13" s="27" t="s">
        <v>35</v>
      </c>
      <c r="C13" s="22">
        <v>40</v>
      </c>
      <c r="D13" s="23">
        <v>36</v>
      </c>
      <c r="E13" s="24">
        <f t="shared" si="0"/>
        <v>90</v>
      </c>
      <c r="F13" s="42" t="str">
        <f t="shared" si="1"/>
        <v>3</v>
      </c>
    </row>
    <row r="14" spans="1:6" s="3" customFormat="1" ht="25.5" customHeight="1" x14ac:dyDescent="0.3">
      <c r="A14" s="26" t="s">
        <v>55</v>
      </c>
      <c r="B14" s="27" t="s">
        <v>56</v>
      </c>
      <c r="C14" s="22">
        <v>4</v>
      </c>
      <c r="D14" s="23">
        <v>4</v>
      </c>
      <c r="E14" s="24">
        <f t="shared" si="0"/>
        <v>100</v>
      </c>
      <c r="F14" s="42" t="str">
        <f t="shared" si="1"/>
        <v>5</v>
      </c>
    </row>
    <row r="15" spans="1:6" s="3" customFormat="1" ht="25.5" customHeight="1" x14ac:dyDescent="0.3">
      <c r="A15" s="26">
        <v>820</v>
      </c>
      <c r="B15" s="28" t="s">
        <v>2</v>
      </c>
      <c r="C15" s="22">
        <v>48</v>
      </c>
      <c r="D15" s="23">
        <v>45</v>
      </c>
      <c r="E15" s="24">
        <f t="shared" si="0"/>
        <v>93.75</v>
      </c>
      <c r="F15" s="42" t="str">
        <f t="shared" si="1"/>
        <v>3</v>
      </c>
    </row>
    <row r="16" spans="1:6" s="3" customFormat="1" ht="25.5" customHeight="1" x14ac:dyDescent="0.3">
      <c r="A16" s="26">
        <v>821</v>
      </c>
      <c r="B16" s="27" t="s">
        <v>48</v>
      </c>
      <c r="C16" s="22">
        <v>11</v>
      </c>
      <c r="D16" s="23">
        <v>11</v>
      </c>
      <c r="E16" s="24">
        <f t="shared" si="0"/>
        <v>100</v>
      </c>
      <c r="F16" s="42" t="str">
        <f t="shared" si="1"/>
        <v>5</v>
      </c>
    </row>
    <row r="17" spans="1:6" s="3" customFormat="1" ht="25.5" customHeight="1" x14ac:dyDescent="0.3">
      <c r="A17" s="26">
        <v>825</v>
      </c>
      <c r="B17" s="28" t="s">
        <v>53</v>
      </c>
      <c r="C17" s="22">
        <v>33</v>
      </c>
      <c r="D17" s="23">
        <v>28</v>
      </c>
      <c r="E17" s="24">
        <f t="shared" si="0"/>
        <v>84.848484848484844</v>
      </c>
      <c r="F17" s="42" t="str">
        <f t="shared" si="1"/>
        <v>1</v>
      </c>
    </row>
    <row r="18" spans="1:6" s="3" customFormat="1" ht="25.5" customHeight="1" x14ac:dyDescent="0.3">
      <c r="A18" s="26" t="s">
        <v>57</v>
      </c>
      <c r="B18" s="28" t="s">
        <v>58</v>
      </c>
      <c r="C18" s="22">
        <v>7</v>
      </c>
      <c r="D18" s="23">
        <v>7</v>
      </c>
      <c r="E18" s="24">
        <f t="shared" si="0"/>
        <v>100</v>
      </c>
      <c r="F18" s="42" t="str">
        <f t="shared" si="1"/>
        <v>5</v>
      </c>
    </row>
    <row r="19" spans="1:6" s="3" customFormat="1" ht="25.5" customHeight="1" x14ac:dyDescent="0.3">
      <c r="A19" s="26">
        <v>830</v>
      </c>
      <c r="B19" s="28" t="s">
        <v>43</v>
      </c>
      <c r="C19" s="22">
        <v>99</v>
      </c>
      <c r="D19" s="23">
        <v>94</v>
      </c>
      <c r="E19" s="24">
        <f t="shared" si="0"/>
        <v>94.949494949494948</v>
      </c>
      <c r="F19" s="42" t="str">
        <f t="shared" si="1"/>
        <v>3</v>
      </c>
    </row>
    <row r="20" spans="1:6" s="3" customFormat="1" ht="25.5" customHeight="1" x14ac:dyDescent="0.3">
      <c r="A20" s="26">
        <v>832</v>
      </c>
      <c r="B20" s="28" t="s">
        <v>50</v>
      </c>
      <c r="C20" s="22">
        <v>20</v>
      </c>
      <c r="D20" s="23">
        <v>19</v>
      </c>
      <c r="E20" s="24">
        <f t="shared" si="0"/>
        <v>95</v>
      </c>
      <c r="F20" s="42" t="str">
        <f t="shared" si="1"/>
        <v>4</v>
      </c>
    </row>
    <row r="21" spans="1:6" s="3" customFormat="1" ht="25.5" customHeight="1" x14ac:dyDescent="0.3">
      <c r="A21" s="26" t="s">
        <v>36</v>
      </c>
      <c r="B21" s="28" t="s">
        <v>51</v>
      </c>
      <c r="C21" s="22">
        <v>3</v>
      </c>
      <c r="D21" s="23">
        <v>3</v>
      </c>
      <c r="E21" s="24">
        <f t="shared" si="0"/>
        <v>100</v>
      </c>
      <c r="F21" s="42" t="str">
        <f t="shared" si="1"/>
        <v>5</v>
      </c>
    </row>
    <row r="22" spans="1:6" s="3" customFormat="1" ht="25.5" customHeight="1" x14ac:dyDescent="0.3">
      <c r="A22" s="26">
        <v>834</v>
      </c>
      <c r="B22" s="28" t="s">
        <v>3</v>
      </c>
      <c r="C22" s="22">
        <v>7</v>
      </c>
      <c r="D22" s="23">
        <v>3</v>
      </c>
      <c r="E22" s="24">
        <f t="shared" si="0"/>
        <v>42.857142857142854</v>
      </c>
      <c r="F22" s="42" t="str">
        <f t="shared" si="1"/>
        <v>0</v>
      </c>
    </row>
    <row r="23" spans="1:6" s="3" customFormat="1" ht="25.5" customHeight="1" x14ac:dyDescent="0.3">
      <c r="A23" s="26">
        <v>835</v>
      </c>
      <c r="B23" s="27" t="s">
        <v>37</v>
      </c>
      <c r="C23" s="22">
        <v>22</v>
      </c>
      <c r="D23" s="23">
        <v>14</v>
      </c>
      <c r="E23" s="24">
        <f t="shared" si="0"/>
        <v>63.636363636363633</v>
      </c>
      <c r="F23" s="42" t="str">
        <f t="shared" si="1"/>
        <v>0</v>
      </c>
    </row>
    <row r="24" spans="1:6" s="3" customFormat="1" ht="25.5" customHeight="1" x14ac:dyDescent="0.3">
      <c r="A24" s="26" t="s">
        <v>47</v>
      </c>
      <c r="B24" s="27" t="s">
        <v>59</v>
      </c>
      <c r="C24" s="22">
        <v>5</v>
      </c>
      <c r="D24" s="23">
        <v>5</v>
      </c>
      <c r="E24" s="24">
        <f t="shared" si="0"/>
        <v>100</v>
      </c>
      <c r="F24" s="42" t="str">
        <f t="shared" si="1"/>
        <v>5</v>
      </c>
    </row>
    <row r="25" spans="1:6" s="3" customFormat="1" ht="25.5" customHeight="1" x14ac:dyDescent="0.3">
      <c r="A25" s="26">
        <v>840</v>
      </c>
      <c r="B25" s="28" t="s">
        <v>5</v>
      </c>
      <c r="C25" s="22">
        <v>16</v>
      </c>
      <c r="D25" s="23">
        <v>16</v>
      </c>
      <c r="E25" s="24">
        <f t="shared" si="0"/>
        <v>100</v>
      </c>
      <c r="F25" s="42" t="str">
        <f t="shared" si="1"/>
        <v>5</v>
      </c>
    </row>
    <row r="26" spans="1:6" s="3" customFormat="1" ht="25.5" customHeight="1" x14ac:dyDescent="0.3">
      <c r="A26" s="26">
        <v>843</v>
      </c>
      <c r="B26" s="27" t="s">
        <v>44</v>
      </c>
      <c r="C26" s="22">
        <v>2</v>
      </c>
      <c r="D26" s="23">
        <v>2</v>
      </c>
      <c r="E26" s="24">
        <f t="shared" si="0"/>
        <v>100</v>
      </c>
      <c r="F26" s="42" t="str">
        <f t="shared" si="1"/>
        <v>5</v>
      </c>
    </row>
    <row r="27" spans="1:6" s="3" customFormat="1" ht="25.5" customHeight="1" x14ac:dyDescent="0.3">
      <c r="A27" s="26" t="s">
        <v>38</v>
      </c>
      <c r="B27" s="27" t="s">
        <v>45</v>
      </c>
      <c r="C27" s="22">
        <v>2</v>
      </c>
      <c r="D27" s="23">
        <v>2</v>
      </c>
      <c r="E27" s="24">
        <f t="shared" si="0"/>
        <v>100</v>
      </c>
      <c r="F27" s="42" t="str">
        <f t="shared" si="1"/>
        <v>5</v>
      </c>
    </row>
    <row r="28" spans="1:6" s="3" customFormat="1" ht="25.5" customHeight="1" x14ac:dyDescent="0.3">
      <c r="A28" s="26">
        <v>846</v>
      </c>
      <c r="B28" s="28" t="s">
        <v>66</v>
      </c>
      <c r="C28" s="22">
        <v>4</v>
      </c>
      <c r="D28" s="23">
        <v>4</v>
      </c>
      <c r="E28" s="24">
        <f t="shared" si="0"/>
        <v>100</v>
      </c>
      <c r="F28" s="42" t="str">
        <f t="shared" si="1"/>
        <v>5</v>
      </c>
    </row>
    <row r="29" spans="1:6" s="3" customFormat="1" ht="25.5" customHeight="1" x14ac:dyDescent="0.3">
      <c r="A29" s="26" t="s">
        <v>67</v>
      </c>
      <c r="B29" s="28" t="s">
        <v>68</v>
      </c>
      <c r="C29" s="22">
        <v>19</v>
      </c>
      <c r="D29" s="23">
        <v>19</v>
      </c>
      <c r="E29" s="24">
        <f t="shared" si="0"/>
        <v>100</v>
      </c>
      <c r="F29" s="42" t="str">
        <f t="shared" si="1"/>
        <v>5</v>
      </c>
    </row>
    <row r="30" spans="1:6" s="3" customFormat="1" ht="25.5" customHeight="1" x14ac:dyDescent="0.3">
      <c r="A30" s="26">
        <v>855</v>
      </c>
      <c r="B30" s="28" t="s">
        <v>4</v>
      </c>
      <c r="C30" s="22">
        <v>91</v>
      </c>
      <c r="D30" s="23">
        <v>87</v>
      </c>
      <c r="E30" s="24">
        <f t="shared" si="0"/>
        <v>95.604395604395606</v>
      </c>
      <c r="F30" s="42" t="str">
        <f t="shared" si="1"/>
        <v>4</v>
      </c>
    </row>
    <row r="31" spans="1:6" s="3" customFormat="1" ht="25.5" customHeight="1" x14ac:dyDescent="0.3">
      <c r="A31" s="26">
        <v>856</v>
      </c>
      <c r="B31" s="28" t="s">
        <v>9</v>
      </c>
      <c r="C31" s="22">
        <v>6</v>
      </c>
      <c r="D31" s="23">
        <v>6</v>
      </c>
      <c r="E31" s="24">
        <f t="shared" si="0"/>
        <v>100</v>
      </c>
      <c r="F31" s="42" t="str">
        <f t="shared" si="1"/>
        <v>5</v>
      </c>
    </row>
    <row r="32" spans="1:6" s="3" customFormat="1" ht="25.5" customHeight="1" x14ac:dyDescent="0.3">
      <c r="A32" s="26" t="s">
        <v>69</v>
      </c>
      <c r="B32" s="28" t="s">
        <v>70</v>
      </c>
      <c r="C32" s="22">
        <v>9</v>
      </c>
      <c r="D32" s="23">
        <v>8</v>
      </c>
      <c r="E32" s="24">
        <f t="shared" si="0"/>
        <v>88.888888888888886</v>
      </c>
      <c r="F32" s="42" t="str">
        <f t="shared" si="1"/>
        <v>2</v>
      </c>
    </row>
    <row r="33" spans="1:6" s="3" customFormat="1" ht="25.5" customHeight="1" x14ac:dyDescent="0.3">
      <c r="A33" s="26">
        <v>861</v>
      </c>
      <c r="B33" s="28" t="s">
        <v>71</v>
      </c>
      <c r="C33" s="22">
        <v>40</v>
      </c>
      <c r="D33" s="23">
        <v>23</v>
      </c>
      <c r="E33" s="24">
        <f t="shared" si="0"/>
        <v>57.499999999999993</v>
      </c>
      <c r="F33" s="42" t="str">
        <f t="shared" si="1"/>
        <v>0</v>
      </c>
    </row>
    <row r="34" spans="1:6" s="3" customFormat="1" ht="25.5" customHeight="1" x14ac:dyDescent="0.3">
      <c r="A34" s="26" t="s">
        <v>61</v>
      </c>
      <c r="B34" s="28" t="s">
        <v>60</v>
      </c>
      <c r="C34" s="22">
        <v>20</v>
      </c>
      <c r="D34" s="23">
        <v>14</v>
      </c>
      <c r="E34" s="24">
        <f t="shared" si="0"/>
        <v>70</v>
      </c>
      <c r="F34" s="42" t="str">
        <f t="shared" si="1"/>
        <v>0</v>
      </c>
    </row>
    <row r="35" spans="1:6" s="3" customFormat="1" ht="25.5" customHeight="1" x14ac:dyDescent="0.3">
      <c r="A35" s="26">
        <v>875</v>
      </c>
      <c r="B35" s="28" t="s">
        <v>6</v>
      </c>
      <c r="C35" s="22">
        <v>13</v>
      </c>
      <c r="D35" s="23">
        <v>13</v>
      </c>
      <c r="E35" s="24">
        <f t="shared" si="0"/>
        <v>100</v>
      </c>
      <c r="F35" s="42" t="str">
        <f t="shared" si="1"/>
        <v>5</v>
      </c>
    </row>
    <row r="36" spans="1:6" s="3" customFormat="1" ht="25.5" customHeight="1" x14ac:dyDescent="0.3">
      <c r="A36" s="26">
        <v>880</v>
      </c>
      <c r="B36" s="27" t="s">
        <v>49</v>
      </c>
      <c r="C36" s="22">
        <v>32</v>
      </c>
      <c r="D36" s="23">
        <v>32</v>
      </c>
      <c r="E36" s="24">
        <f t="shared" si="0"/>
        <v>100</v>
      </c>
      <c r="F36" s="42" t="str">
        <f t="shared" si="1"/>
        <v>5</v>
      </c>
    </row>
    <row r="37" spans="1:6" ht="26.4" x14ac:dyDescent="0.25">
      <c r="A37" s="26">
        <v>886</v>
      </c>
      <c r="B37" s="27" t="s">
        <v>46</v>
      </c>
      <c r="C37" s="22">
        <v>4</v>
      </c>
      <c r="D37" s="23">
        <v>4</v>
      </c>
      <c r="E37" s="24">
        <f t="shared" si="0"/>
        <v>100</v>
      </c>
      <c r="F37" s="42" t="str">
        <f t="shared" si="1"/>
        <v>5</v>
      </c>
    </row>
    <row r="38" spans="1:6" ht="26.4" x14ac:dyDescent="0.25">
      <c r="A38" s="26">
        <v>892</v>
      </c>
      <c r="B38" s="27" t="s">
        <v>39</v>
      </c>
      <c r="C38" s="22">
        <v>2</v>
      </c>
      <c r="D38" s="23">
        <v>2</v>
      </c>
      <c r="E38" s="24">
        <f t="shared" si="0"/>
        <v>100</v>
      </c>
      <c r="F38" s="42" t="str">
        <f t="shared" si="1"/>
        <v>5</v>
      </c>
    </row>
    <row r="39" spans="1:6" x14ac:dyDescent="0.25">
      <c r="A39" s="11"/>
      <c r="B39" s="11"/>
    </row>
    <row r="40" spans="1:6" x14ac:dyDescent="0.25">
      <c r="A40" s="11"/>
      <c r="B40" s="11"/>
    </row>
    <row r="41" spans="1:6" x14ac:dyDescent="0.25">
      <c r="A41" s="11"/>
      <c r="B41" s="11"/>
    </row>
    <row r="42" spans="1:6" x14ac:dyDescent="0.25">
      <c r="A42" s="11"/>
      <c r="B42" s="11"/>
    </row>
    <row r="43" spans="1:6" x14ac:dyDescent="0.25">
      <c r="A43" s="11"/>
      <c r="B43" s="11"/>
    </row>
    <row r="44" spans="1:6" x14ac:dyDescent="0.25">
      <c r="A44" s="11"/>
      <c r="B44" s="11"/>
    </row>
    <row r="45" spans="1:6" x14ac:dyDescent="0.25">
      <c r="A45" s="11"/>
      <c r="B45" s="11"/>
    </row>
    <row r="46" spans="1:6" x14ac:dyDescent="0.25">
      <c r="A46" s="11"/>
      <c r="B46" s="11"/>
    </row>
    <row r="47" spans="1:6" x14ac:dyDescent="0.25">
      <c r="A47" s="11"/>
      <c r="B47" s="11"/>
    </row>
    <row r="48" spans="1:6" x14ac:dyDescent="0.25">
      <c r="A48" s="11"/>
      <c r="B48" s="11"/>
    </row>
    <row r="49" spans="1:2" s="10" customFormat="1" x14ac:dyDescent="0.25">
      <c r="A49" s="11"/>
      <c r="B49" s="11"/>
    </row>
    <row r="50" spans="1:2" s="10" customFormat="1" x14ac:dyDescent="0.25">
      <c r="A50" s="11"/>
      <c r="B50" s="11"/>
    </row>
    <row r="51" spans="1:2" s="10" customFormat="1" x14ac:dyDescent="0.25">
      <c r="A51" s="11"/>
      <c r="B51" s="11"/>
    </row>
    <row r="52" spans="1:2" s="10" customFormat="1" x14ac:dyDescent="0.25">
      <c r="A52" s="11"/>
      <c r="B52" s="11"/>
    </row>
    <row r="53" spans="1:2" s="10" customFormat="1" x14ac:dyDescent="0.25">
      <c r="A53" s="11"/>
      <c r="B53" s="11"/>
    </row>
    <row r="54" spans="1:2" s="10" customFormat="1" x14ac:dyDescent="0.25">
      <c r="A54" s="11"/>
      <c r="B54" s="11"/>
    </row>
    <row r="55" spans="1:2" s="10" customFormat="1" x14ac:dyDescent="0.25">
      <c r="A55" s="11"/>
      <c r="B55" s="11"/>
    </row>
    <row r="56" spans="1:2" s="10" customFormat="1" x14ac:dyDescent="0.25">
      <c r="A56" s="11"/>
      <c r="B56" s="11"/>
    </row>
    <row r="57" spans="1:2" s="10" customFormat="1" x14ac:dyDescent="0.25">
      <c r="A57" s="11"/>
      <c r="B57" s="11"/>
    </row>
    <row r="58" spans="1:2" s="10" customFormat="1" x14ac:dyDescent="0.25">
      <c r="A58" s="11"/>
      <c r="B58" s="11"/>
    </row>
    <row r="59" spans="1:2" s="10" customFormat="1" x14ac:dyDescent="0.25">
      <c r="A59" s="11"/>
      <c r="B59" s="11"/>
    </row>
    <row r="60" spans="1:2" s="10" customFormat="1" x14ac:dyDescent="0.25">
      <c r="A60" s="11"/>
      <c r="B60" s="11"/>
    </row>
    <row r="61" spans="1:2" s="10" customFormat="1" x14ac:dyDescent="0.25">
      <c r="A61" s="11"/>
      <c r="B61" s="11"/>
    </row>
    <row r="62" spans="1:2" s="10" customFormat="1" x14ac:dyDescent="0.25">
      <c r="A62" s="11"/>
      <c r="B62" s="11"/>
    </row>
    <row r="63" spans="1:2" s="10" customFormat="1" x14ac:dyDescent="0.25">
      <c r="A63" s="11"/>
      <c r="B63" s="11"/>
    </row>
    <row r="64" spans="1:2" s="10" customFormat="1" x14ac:dyDescent="0.25">
      <c r="A64" s="11"/>
      <c r="B64" s="11"/>
    </row>
    <row r="65" spans="1:2" s="10" customFormat="1" x14ac:dyDescent="0.25">
      <c r="A65" s="11"/>
      <c r="B65" s="11"/>
    </row>
    <row r="66" spans="1:2" s="10" customFormat="1" x14ac:dyDescent="0.25">
      <c r="A66" s="11"/>
      <c r="B66" s="11"/>
    </row>
    <row r="67" spans="1:2" s="10" customFormat="1" x14ac:dyDescent="0.25">
      <c r="A67" s="11"/>
      <c r="B67" s="11"/>
    </row>
    <row r="68" spans="1:2" s="10" customFormat="1" x14ac:dyDescent="0.25">
      <c r="A68" s="11"/>
      <c r="B68" s="11"/>
    </row>
    <row r="69" spans="1:2" s="10" customFormat="1" x14ac:dyDescent="0.25">
      <c r="A69" s="11"/>
      <c r="B69" s="11"/>
    </row>
    <row r="70" spans="1:2" s="10" customFormat="1" x14ac:dyDescent="0.25">
      <c r="A70" s="11"/>
      <c r="B70" s="11"/>
    </row>
    <row r="71" spans="1:2" s="10" customFormat="1" x14ac:dyDescent="0.25">
      <c r="A71" s="11"/>
      <c r="B71" s="11"/>
    </row>
    <row r="72" spans="1:2" s="10" customFormat="1" x14ac:dyDescent="0.25">
      <c r="A72" s="11"/>
      <c r="B72" s="11"/>
    </row>
    <row r="73" spans="1:2" s="10" customFormat="1" x14ac:dyDescent="0.25">
      <c r="A73" s="11"/>
      <c r="B73" s="11"/>
    </row>
    <row r="74" spans="1:2" s="10" customFormat="1" x14ac:dyDescent="0.25">
      <c r="A74" s="11"/>
      <c r="B74" s="11"/>
    </row>
    <row r="75" spans="1:2" s="10" customFormat="1" x14ac:dyDescent="0.25">
      <c r="A75" s="11"/>
      <c r="B75" s="11"/>
    </row>
    <row r="76" spans="1:2" s="10" customFormat="1" x14ac:dyDescent="0.25">
      <c r="A76" s="11"/>
      <c r="B76" s="11"/>
    </row>
    <row r="77" spans="1:2" s="10" customFormat="1" x14ac:dyDescent="0.25">
      <c r="A77" s="11"/>
      <c r="B77" s="11"/>
    </row>
    <row r="78" spans="1:2" s="10" customFormat="1" x14ac:dyDescent="0.25">
      <c r="A78" s="11"/>
      <c r="B78" s="11"/>
    </row>
    <row r="79" spans="1:2" s="10" customFormat="1" x14ac:dyDescent="0.25">
      <c r="A79" s="11"/>
      <c r="B79" s="11"/>
    </row>
    <row r="80" spans="1:2" s="10" customFormat="1" x14ac:dyDescent="0.25">
      <c r="A80" s="11"/>
      <c r="B80" s="11"/>
    </row>
    <row r="81" spans="1:2" s="10" customFormat="1" x14ac:dyDescent="0.25">
      <c r="A81" s="11"/>
      <c r="B81" s="11"/>
    </row>
    <row r="82" spans="1:2" s="10" customFormat="1" x14ac:dyDescent="0.25">
      <c r="A82" s="11"/>
      <c r="B82" s="11"/>
    </row>
    <row r="83" spans="1:2" s="10" customFormat="1" x14ac:dyDescent="0.25">
      <c r="A83" s="11"/>
      <c r="B83" s="11"/>
    </row>
    <row r="84" spans="1:2" s="10" customFormat="1" x14ac:dyDescent="0.25">
      <c r="A84" s="11"/>
      <c r="B84" s="11"/>
    </row>
    <row r="85" spans="1:2" s="10" customFormat="1" x14ac:dyDescent="0.25">
      <c r="A85" s="11"/>
      <c r="B85" s="11"/>
    </row>
  </sheetData>
  <autoFilter ref="A6:F38"/>
  <mergeCells count="1">
    <mergeCell ref="A1:F1"/>
  </mergeCells>
  <pageMargins left="0.70866141732283472" right="0.70866141732283472" top="0.74803149606299213" bottom="0.74803149606299213" header="0.31496062992125984" footer="0.31496062992125984"/>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tabColor rgb="FFFF66FF"/>
    <pageSetUpPr fitToPage="1"/>
  </sheetPr>
  <dimension ref="A1:F85"/>
  <sheetViews>
    <sheetView view="pageBreakPreview" zoomScaleNormal="100" zoomScaleSheetLayoutView="100" zoomScalePageLayoutView="95" workbookViewId="0">
      <pane xSplit="2" ySplit="6" topLeftCell="C7" activePane="bottomRight" state="frozen"/>
      <selection pane="topRight" activeCell="C1" sqref="C1"/>
      <selection pane="bottomLeft" activeCell="A5" sqref="A5"/>
      <selection pane="bottomRight" activeCell="J19" sqref="J19"/>
    </sheetView>
  </sheetViews>
  <sheetFormatPr defaultColWidth="7.5546875" defaultRowHeight="13.8" x14ac:dyDescent="0.25"/>
  <cols>
    <col min="1" max="1" width="6.6640625" style="10" customWidth="1"/>
    <col min="2" max="2" width="50.6640625" style="10" customWidth="1"/>
    <col min="3" max="5" width="30.6640625" style="12" customWidth="1"/>
    <col min="6" max="6" width="30.6640625" style="10" customWidth="1"/>
    <col min="7" max="16384" width="7.5546875" style="10"/>
  </cols>
  <sheetData>
    <row r="1" spans="1:6" ht="45" customHeight="1" x14ac:dyDescent="0.25">
      <c r="A1" s="139" t="s">
        <v>159</v>
      </c>
      <c r="B1" s="139"/>
      <c r="C1" s="139"/>
      <c r="D1" s="139"/>
      <c r="E1" s="139"/>
      <c r="F1" s="139"/>
    </row>
    <row r="2" spans="1:6" ht="15" customHeight="1" x14ac:dyDescent="0.25"/>
    <row r="3" spans="1:6" ht="118.8" x14ac:dyDescent="0.25">
      <c r="A3" s="36" t="s">
        <v>0</v>
      </c>
      <c r="B3" s="36" t="s">
        <v>1</v>
      </c>
      <c r="C3" s="40" t="s">
        <v>15</v>
      </c>
      <c r="D3" s="40" t="s">
        <v>16</v>
      </c>
      <c r="E3" s="40" t="s">
        <v>19</v>
      </c>
      <c r="F3" s="40" t="s">
        <v>17</v>
      </c>
    </row>
    <row r="4" spans="1:6" ht="24" x14ac:dyDescent="0.25">
      <c r="A4" s="36"/>
      <c r="B4" s="38" t="s">
        <v>24</v>
      </c>
      <c r="C4" s="33" t="s">
        <v>193</v>
      </c>
      <c r="D4" s="33" t="s">
        <v>192</v>
      </c>
      <c r="E4" s="33" t="s">
        <v>192</v>
      </c>
      <c r="F4" s="33" t="s">
        <v>192</v>
      </c>
    </row>
    <row r="5" spans="1:6" x14ac:dyDescent="0.25">
      <c r="A5" s="39"/>
      <c r="B5" s="38" t="s">
        <v>10</v>
      </c>
      <c r="C5" s="40" t="s">
        <v>14</v>
      </c>
      <c r="D5" s="40" t="s">
        <v>14</v>
      </c>
      <c r="E5" s="40" t="s">
        <v>18</v>
      </c>
      <c r="F5" s="41" t="s">
        <v>21</v>
      </c>
    </row>
    <row r="6" spans="1:6" ht="39.6" x14ac:dyDescent="0.25">
      <c r="A6" s="39"/>
      <c r="B6" s="38" t="s">
        <v>11</v>
      </c>
      <c r="C6" s="40" t="s">
        <v>160</v>
      </c>
      <c r="D6" s="40" t="s">
        <v>161</v>
      </c>
      <c r="E6" s="42" t="s">
        <v>22</v>
      </c>
      <c r="F6" s="40"/>
    </row>
    <row r="7" spans="1:6" s="3" customFormat="1" ht="25.5" customHeight="1" x14ac:dyDescent="0.3">
      <c r="A7" s="26">
        <v>802</v>
      </c>
      <c r="B7" s="27" t="s">
        <v>34</v>
      </c>
      <c r="C7" s="22">
        <v>0</v>
      </c>
      <c r="D7" s="22">
        <v>0</v>
      </c>
      <c r="E7" s="19" t="str">
        <f>IF(C7=0,"х",((D7/C7)*100))</f>
        <v>х</v>
      </c>
      <c r="F7" s="42" t="str">
        <f>IF(E7="х","2",IF(E7&lt;80,"0",IF(AND(E7&gt;=80,E7&lt;85),"1",IF(AND(E7&gt;=85,E7&lt;90),"2",IF(AND(E7&gt;=90,E7&lt;95),"3",IF(AND(E7&gt;=95,E7&lt;100),"4",IF(E7=100,"5")))))))</f>
        <v>2</v>
      </c>
    </row>
    <row r="8" spans="1:6" s="13" customFormat="1" ht="25.5" customHeight="1" x14ac:dyDescent="0.3">
      <c r="A8" s="26">
        <v>803</v>
      </c>
      <c r="B8" s="28" t="s">
        <v>7</v>
      </c>
      <c r="C8" s="22">
        <v>0</v>
      </c>
      <c r="D8" s="22">
        <v>0</v>
      </c>
      <c r="E8" s="19" t="str">
        <f t="shared" ref="E8:E38" si="0">IF(C8=0,"х",((D8/C8)*100))</f>
        <v>х</v>
      </c>
      <c r="F8" s="42" t="str">
        <f t="shared" ref="F8:F38" si="1">IF(E8="х","2",IF(E8&lt;80,"0",IF(AND(E8&gt;=80,E8&lt;85),"1",IF(AND(E8&gt;=85,E8&lt;90),"2",IF(AND(E8&gt;=90,E8&lt;95),"3",IF(AND(E8&gt;=95,E8&lt;100),"4",IF(E8=100,"5")))))))</f>
        <v>2</v>
      </c>
    </row>
    <row r="9" spans="1:6" s="13" customFormat="1" ht="25.5" customHeight="1" x14ac:dyDescent="0.3">
      <c r="A9" s="26">
        <v>811</v>
      </c>
      <c r="B9" s="28" t="s">
        <v>8</v>
      </c>
      <c r="C9" s="22">
        <v>0</v>
      </c>
      <c r="D9" s="22">
        <v>0</v>
      </c>
      <c r="E9" s="19" t="str">
        <f t="shared" si="0"/>
        <v>х</v>
      </c>
      <c r="F9" s="42" t="str">
        <f t="shared" si="1"/>
        <v>2</v>
      </c>
    </row>
    <row r="10" spans="1:6" s="13" customFormat="1" ht="25.5" customHeight="1" x14ac:dyDescent="0.3">
      <c r="A10" s="26">
        <v>812</v>
      </c>
      <c r="B10" s="27" t="s">
        <v>76</v>
      </c>
      <c r="C10" s="77" t="s">
        <v>63</v>
      </c>
      <c r="D10" s="77" t="s">
        <v>63</v>
      </c>
      <c r="E10" s="19">
        <f t="shared" si="0"/>
        <v>100</v>
      </c>
      <c r="F10" s="42" t="str">
        <f t="shared" si="1"/>
        <v>5</v>
      </c>
    </row>
    <row r="11" spans="1:6" s="13" customFormat="1" ht="25.5" customHeight="1" x14ac:dyDescent="0.3">
      <c r="A11" s="26">
        <v>814</v>
      </c>
      <c r="B11" s="27" t="s">
        <v>77</v>
      </c>
      <c r="C11" s="77" t="s">
        <v>63</v>
      </c>
      <c r="D11" s="77" t="s">
        <v>63</v>
      </c>
      <c r="E11" s="19">
        <f t="shared" si="0"/>
        <v>100</v>
      </c>
      <c r="F11" s="42" t="str">
        <f t="shared" si="1"/>
        <v>5</v>
      </c>
    </row>
    <row r="12" spans="1:6" s="13" customFormat="1" ht="25.5" customHeight="1" x14ac:dyDescent="0.3">
      <c r="A12" s="26">
        <v>815</v>
      </c>
      <c r="B12" s="28" t="s">
        <v>54</v>
      </c>
      <c r="C12" s="77" t="s">
        <v>63</v>
      </c>
      <c r="D12" s="77" t="s">
        <v>63</v>
      </c>
      <c r="E12" s="19">
        <f t="shared" si="0"/>
        <v>100</v>
      </c>
      <c r="F12" s="42" t="str">
        <f t="shared" si="1"/>
        <v>5</v>
      </c>
    </row>
    <row r="13" spans="1:6" s="13" customFormat="1" ht="25.5" customHeight="1" x14ac:dyDescent="0.3">
      <c r="A13" s="26">
        <v>816</v>
      </c>
      <c r="B13" s="27" t="s">
        <v>35</v>
      </c>
      <c r="C13" s="77" t="s">
        <v>257</v>
      </c>
      <c r="D13" s="77" t="s">
        <v>257</v>
      </c>
      <c r="E13" s="19">
        <f t="shared" si="0"/>
        <v>100</v>
      </c>
      <c r="F13" s="42" t="str">
        <f t="shared" si="1"/>
        <v>5</v>
      </c>
    </row>
    <row r="14" spans="1:6" s="13" customFormat="1" ht="25.5" customHeight="1" x14ac:dyDescent="0.3">
      <c r="A14" s="26" t="s">
        <v>55</v>
      </c>
      <c r="B14" s="27" t="s">
        <v>56</v>
      </c>
      <c r="C14" s="22">
        <v>0</v>
      </c>
      <c r="D14" s="22">
        <v>0</v>
      </c>
      <c r="E14" s="19" t="str">
        <f t="shared" si="0"/>
        <v>х</v>
      </c>
      <c r="F14" s="42" t="str">
        <f t="shared" si="1"/>
        <v>2</v>
      </c>
    </row>
    <row r="15" spans="1:6" s="13" customFormat="1" ht="25.5" customHeight="1" x14ac:dyDescent="0.3">
      <c r="A15" s="26">
        <v>820</v>
      </c>
      <c r="B15" s="28" t="s">
        <v>2</v>
      </c>
      <c r="C15" s="77" t="s">
        <v>283</v>
      </c>
      <c r="D15" s="77" t="s">
        <v>284</v>
      </c>
      <c r="E15" s="19">
        <f t="shared" si="0"/>
        <v>98.924731182795696</v>
      </c>
      <c r="F15" s="42" t="str">
        <f t="shared" si="1"/>
        <v>4</v>
      </c>
    </row>
    <row r="16" spans="1:6" s="13" customFormat="1" ht="25.5" customHeight="1" x14ac:dyDescent="0.3">
      <c r="A16" s="26">
        <v>821</v>
      </c>
      <c r="B16" s="27" t="s">
        <v>48</v>
      </c>
      <c r="C16" s="77" t="s">
        <v>256</v>
      </c>
      <c r="D16" s="77" t="s">
        <v>256</v>
      </c>
      <c r="E16" s="19">
        <f t="shared" si="0"/>
        <v>100</v>
      </c>
      <c r="F16" s="42" t="str">
        <f t="shared" si="1"/>
        <v>5</v>
      </c>
    </row>
    <row r="17" spans="1:6" s="13" customFormat="1" ht="25.5" customHeight="1" x14ac:dyDescent="0.3">
      <c r="A17" s="26">
        <v>825</v>
      </c>
      <c r="B17" s="28" t="s">
        <v>53</v>
      </c>
      <c r="C17" s="77" t="s">
        <v>64</v>
      </c>
      <c r="D17" s="77" t="s">
        <v>64</v>
      </c>
      <c r="E17" s="19">
        <f t="shared" si="0"/>
        <v>100</v>
      </c>
      <c r="F17" s="42" t="str">
        <f t="shared" si="1"/>
        <v>5</v>
      </c>
    </row>
    <row r="18" spans="1:6" s="13" customFormat="1" ht="25.5" customHeight="1" x14ac:dyDescent="0.3">
      <c r="A18" s="26" t="s">
        <v>57</v>
      </c>
      <c r="B18" s="28" t="s">
        <v>58</v>
      </c>
      <c r="C18" s="77" t="s">
        <v>63</v>
      </c>
      <c r="D18" s="77" t="s">
        <v>63</v>
      </c>
      <c r="E18" s="19">
        <f t="shared" si="0"/>
        <v>100</v>
      </c>
      <c r="F18" s="42" t="str">
        <f t="shared" si="1"/>
        <v>5</v>
      </c>
    </row>
    <row r="19" spans="1:6" s="13" customFormat="1" ht="25.5" customHeight="1" x14ac:dyDescent="0.3">
      <c r="A19" s="26">
        <v>830</v>
      </c>
      <c r="B19" s="28" t="s">
        <v>43</v>
      </c>
      <c r="C19" s="77" t="s">
        <v>261</v>
      </c>
      <c r="D19" s="77" t="s">
        <v>262</v>
      </c>
      <c r="E19" s="19">
        <f t="shared" si="0"/>
        <v>34.482758620689658</v>
      </c>
      <c r="F19" s="42" t="str">
        <f t="shared" si="1"/>
        <v>0</v>
      </c>
    </row>
    <row r="20" spans="1:6" s="13" customFormat="1" ht="25.5" customHeight="1" x14ac:dyDescent="0.3">
      <c r="A20" s="26">
        <v>832</v>
      </c>
      <c r="B20" s="28" t="s">
        <v>50</v>
      </c>
      <c r="C20" s="22">
        <v>0</v>
      </c>
      <c r="D20" s="22">
        <v>0</v>
      </c>
      <c r="E20" s="19" t="str">
        <f t="shared" si="0"/>
        <v>х</v>
      </c>
      <c r="F20" s="42" t="str">
        <f t="shared" si="1"/>
        <v>2</v>
      </c>
    </row>
    <row r="21" spans="1:6" s="13" customFormat="1" ht="25.5" customHeight="1" x14ac:dyDescent="0.3">
      <c r="A21" s="26" t="s">
        <v>36</v>
      </c>
      <c r="B21" s="28" t="s">
        <v>51</v>
      </c>
      <c r="C21" s="77" t="s">
        <v>63</v>
      </c>
      <c r="D21" s="77" t="s">
        <v>63</v>
      </c>
      <c r="E21" s="19">
        <f t="shared" si="0"/>
        <v>100</v>
      </c>
      <c r="F21" s="42" t="str">
        <f t="shared" si="1"/>
        <v>5</v>
      </c>
    </row>
    <row r="22" spans="1:6" s="13" customFormat="1" ht="25.5" customHeight="1" x14ac:dyDescent="0.3">
      <c r="A22" s="26">
        <v>834</v>
      </c>
      <c r="B22" s="28" t="s">
        <v>3</v>
      </c>
      <c r="C22" s="77" t="s">
        <v>258</v>
      </c>
      <c r="D22" s="77" t="s">
        <v>259</v>
      </c>
      <c r="E22" s="19">
        <f t="shared" si="0"/>
        <v>87.5</v>
      </c>
      <c r="F22" s="42" t="str">
        <f t="shared" si="1"/>
        <v>2</v>
      </c>
    </row>
    <row r="23" spans="1:6" s="13" customFormat="1" ht="25.5" customHeight="1" x14ac:dyDescent="0.3">
      <c r="A23" s="26">
        <v>835</v>
      </c>
      <c r="B23" s="27" t="s">
        <v>37</v>
      </c>
      <c r="C23" s="77" t="s">
        <v>63</v>
      </c>
      <c r="D23" s="77" t="s">
        <v>62</v>
      </c>
      <c r="E23" s="19">
        <f t="shared" si="0"/>
        <v>0</v>
      </c>
      <c r="F23" s="42" t="str">
        <f t="shared" si="1"/>
        <v>0</v>
      </c>
    </row>
    <row r="24" spans="1:6" s="13" customFormat="1" ht="25.5" customHeight="1" x14ac:dyDescent="0.3">
      <c r="A24" s="26" t="s">
        <v>47</v>
      </c>
      <c r="B24" s="27" t="s">
        <v>59</v>
      </c>
      <c r="C24" s="77" t="s">
        <v>63</v>
      </c>
      <c r="D24" s="77" t="s">
        <v>63</v>
      </c>
      <c r="E24" s="19">
        <f t="shared" si="0"/>
        <v>100</v>
      </c>
      <c r="F24" s="42" t="str">
        <f t="shared" si="1"/>
        <v>5</v>
      </c>
    </row>
    <row r="25" spans="1:6" s="13" customFormat="1" ht="25.5" customHeight="1" x14ac:dyDescent="0.3">
      <c r="A25" s="26">
        <v>840</v>
      </c>
      <c r="B25" s="28" t="s">
        <v>5</v>
      </c>
      <c r="C25" s="22">
        <v>0</v>
      </c>
      <c r="D25" s="22">
        <v>0</v>
      </c>
      <c r="E25" s="19" t="str">
        <f t="shared" si="0"/>
        <v>х</v>
      </c>
      <c r="F25" s="42" t="str">
        <f t="shared" si="1"/>
        <v>2</v>
      </c>
    </row>
    <row r="26" spans="1:6" s="13" customFormat="1" ht="25.5" customHeight="1" x14ac:dyDescent="0.3">
      <c r="A26" s="26">
        <v>843</v>
      </c>
      <c r="B26" s="27" t="s">
        <v>44</v>
      </c>
      <c r="C26" s="22">
        <v>0</v>
      </c>
      <c r="D26" s="22">
        <v>0</v>
      </c>
      <c r="E26" s="19" t="str">
        <f t="shared" si="0"/>
        <v>х</v>
      </c>
      <c r="F26" s="42" t="str">
        <f t="shared" si="1"/>
        <v>2</v>
      </c>
    </row>
    <row r="27" spans="1:6" s="13" customFormat="1" ht="25.5" customHeight="1" x14ac:dyDescent="0.3">
      <c r="A27" s="26" t="s">
        <v>38</v>
      </c>
      <c r="B27" s="27" t="s">
        <v>45</v>
      </c>
      <c r="C27" s="22">
        <v>0</v>
      </c>
      <c r="D27" s="22">
        <v>0</v>
      </c>
      <c r="E27" s="19" t="str">
        <f t="shared" si="0"/>
        <v>х</v>
      </c>
      <c r="F27" s="42" t="str">
        <f t="shared" si="1"/>
        <v>2</v>
      </c>
    </row>
    <row r="28" spans="1:6" s="13" customFormat="1" ht="25.5" customHeight="1" x14ac:dyDescent="0.3">
      <c r="A28" s="26">
        <v>846</v>
      </c>
      <c r="B28" s="28" t="s">
        <v>66</v>
      </c>
      <c r="C28" s="22">
        <v>0</v>
      </c>
      <c r="D28" s="22">
        <v>0</v>
      </c>
      <c r="E28" s="19" t="str">
        <f t="shared" si="0"/>
        <v>х</v>
      </c>
      <c r="F28" s="42" t="str">
        <f t="shared" si="1"/>
        <v>2</v>
      </c>
    </row>
    <row r="29" spans="1:6" s="13" customFormat="1" ht="25.5" customHeight="1" x14ac:dyDescent="0.3">
      <c r="A29" s="26" t="s">
        <v>67</v>
      </c>
      <c r="B29" s="28" t="s">
        <v>68</v>
      </c>
      <c r="C29" s="77" t="s">
        <v>63</v>
      </c>
      <c r="D29" s="77" t="s">
        <v>62</v>
      </c>
      <c r="E29" s="19">
        <f t="shared" si="0"/>
        <v>0</v>
      </c>
      <c r="F29" s="42" t="str">
        <f t="shared" si="1"/>
        <v>0</v>
      </c>
    </row>
    <row r="30" spans="1:6" s="13" customFormat="1" ht="25.5" customHeight="1" x14ac:dyDescent="0.3">
      <c r="A30" s="26">
        <v>855</v>
      </c>
      <c r="B30" s="28" t="s">
        <v>4</v>
      </c>
      <c r="C30" s="77" t="s">
        <v>263</v>
      </c>
      <c r="D30" s="77" t="s">
        <v>263</v>
      </c>
      <c r="E30" s="19">
        <f t="shared" si="0"/>
        <v>100</v>
      </c>
      <c r="F30" s="42" t="str">
        <f t="shared" si="1"/>
        <v>5</v>
      </c>
    </row>
    <row r="31" spans="1:6" s="13" customFormat="1" ht="25.5" customHeight="1" x14ac:dyDescent="0.3">
      <c r="A31" s="26">
        <v>856</v>
      </c>
      <c r="B31" s="28" t="s">
        <v>9</v>
      </c>
      <c r="C31" s="77" t="s">
        <v>195</v>
      </c>
      <c r="D31" s="77" t="s">
        <v>195</v>
      </c>
      <c r="E31" s="19">
        <f t="shared" si="0"/>
        <v>100</v>
      </c>
      <c r="F31" s="42" t="str">
        <f t="shared" si="1"/>
        <v>5</v>
      </c>
    </row>
    <row r="32" spans="1:6" s="13" customFormat="1" ht="25.5" customHeight="1" x14ac:dyDescent="0.3">
      <c r="A32" s="26" t="s">
        <v>69</v>
      </c>
      <c r="B32" s="28" t="s">
        <v>70</v>
      </c>
      <c r="C32" s="77" t="s">
        <v>63</v>
      </c>
      <c r="D32" s="77" t="s">
        <v>62</v>
      </c>
      <c r="E32" s="19">
        <f t="shared" si="0"/>
        <v>0</v>
      </c>
      <c r="F32" s="42" t="str">
        <f t="shared" si="1"/>
        <v>0</v>
      </c>
    </row>
    <row r="33" spans="1:6" s="13" customFormat="1" ht="25.5" customHeight="1" x14ac:dyDescent="0.3">
      <c r="A33" s="26">
        <v>861</v>
      </c>
      <c r="B33" s="28" t="s">
        <v>71</v>
      </c>
      <c r="C33" s="77" t="s">
        <v>260</v>
      </c>
      <c r="D33" s="77" t="s">
        <v>260</v>
      </c>
      <c r="E33" s="19">
        <f t="shared" si="0"/>
        <v>100</v>
      </c>
      <c r="F33" s="42" t="str">
        <f t="shared" si="1"/>
        <v>5</v>
      </c>
    </row>
    <row r="34" spans="1:6" s="13" customFormat="1" ht="25.5" customHeight="1" x14ac:dyDescent="0.3">
      <c r="A34" s="26" t="s">
        <v>61</v>
      </c>
      <c r="B34" s="28" t="s">
        <v>60</v>
      </c>
      <c r="C34" s="77" t="s">
        <v>256</v>
      </c>
      <c r="D34" s="77" t="s">
        <v>62</v>
      </c>
      <c r="E34" s="19">
        <f t="shared" si="0"/>
        <v>0</v>
      </c>
      <c r="F34" s="42" t="str">
        <f t="shared" si="1"/>
        <v>0</v>
      </c>
    </row>
    <row r="35" spans="1:6" s="13" customFormat="1" ht="25.5" customHeight="1" x14ac:dyDescent="0.3">
      <c r="A35" s="26">
        <v>875</v>
      </c>
      <c r="B35" s="28" t="s">
        <v>6</v>
      </c>
      <c r="C35" s="77" t="s">
        <v>63</v>
      </c>
      <c r="D35" s="77" t="s">
        <v>63</v>
      </c>
      <c r="E35" s="19">
        <f t="shared" si="0"/>
        <v>100</v>
      </c>
      <c r="F35" s="42" t="str">
        <f t="shared" si="1"/>
        <v>5</v>
      </c>
    </row>
    <row r="36" spans="1:6" s="13" customFormat="1" ht="25.5" customHeight="1" x14ac:dyDescent="0.3">
      <c r="A36" s="26">
        <v>880</v>
      </c>
      <c r="B36" s="27" t="s">
        <v>49</v>
      </c>
      <c r="C36" s="77" t="s">
        <v>195</v>
      </c>
      <c r="D36" s="77" t="s">
        <v>62</v>
      </c>
      <c r="E36" s="19">
        <f t="shared" si="0"/>
        <v>0</v>
      </c>
      <c r="F36" s="42" t="str">
        <f t="shared" si="1"/>
        <v>0</v>
      </c>
    </row>
    <row r="37" spans="1:6" ht="26.4" x14ac:dyDescent="0.25">
      <c r="A37" s="26">
        <v>886</v>
      </c>
      <c r="B37" s="27" t="s">
        <v>46</v>
      </c>
      <c r="C37" s="22">
        <v>0</v>
      </c>
      <c r="D37" s="22">
        <v>0</v>
      </c>
      <c r="E37" s="19" t="str">
        <f t="shared" si="0"/>
        <v>х</v>
      </c>
      <c r="F37" s="42" t="str">
        <f t="shared" si="1"/>
        <v>2</v>
      </c>
    </row>
    <row r="38" spans="1:6" ht="26.4" x14ac:dyDescent="0.25">
      <c r="A38" s="26">
        <v>892</v>
      </c>
      <c r="B38" s="27" t="s">
        <v>39</v>
      </c>
      <c r="C38" s="22">
        <v>0</v>
      </c>
      <c r="D38" s="22">
        <v>0</v>
      </c>
      <c r="E38" s="19" t="str">
        <f t="shared" si="0"/>
        <v>х</v>
      </c>
      <c r="F38" s="42" t="str">
        <f t="shared" si="1"/>
        <v>2</v>
      </c>
    </row>
    <row r="39" spans="1:6" x14ac:dyDescent="0.25">
      <c r="A39" s="11"/>
      <c r="B39" s="11"/>
    </row>
    <row r="40" spans="1:6" x14ac:dyDescent="0.25">
      <c r="A40" s="11"/>
      <c r="B40" s="11"/>
    </row>
    <row r="41" spans="1:6" x14ac:dyDescent="0.25">
      <c r="A41" s="11"/>
      <c r="B41" s="11"/>
    </row>
    <row r="42" spans="1:6" x14ac:dyDescent="0.25">
      <c r="A42" s="11"/>
      <c r="B42" s="11"/>
    </row>
    <row r="43" spans="1:6" x14ac:dyDescent="0.25">
      <c r="A43" s="11"/>
      <c r="B43" s="11"/>
    </row>
    <row r="44" spans="1:6" x14ac:dyDescent="0.25">
      <c r="A44" s="11"/>
      <c r="B44" s="11"/>
    </row>
    <row r="45" spans="1:6" x14ac:dyDescent="0.25">
      <c r="A45" s="11"/>
      <c r="B45" s="11"/>
    </row>
    <row r="46" spans="1:6" x14ac:dyDescent="0.25">
      <c r="A46" s="11"/>
      <c r="B46" s="11"/>
    </row>
    <row r="47" spans="1:6" x14ac:dyDescent="0.25">
      <c r="A47" s="11"/>
      <c r="B47" s="11"/>
    </row>
    <row r="48" spans="1:6" x14ac:dyDescent="0.25">
      <c r="A48" s="11"/>
      <c r="B48" s="11"/>
    </row>
    <row r="49" spans="1:2" x14ac:dyDescent="0.25">
      <c r="A49" s="11"/>
      <c r="B49" s="11"/>
    </row>
    <row r="50" spans="1:2" x14ac:dyDescent="0.25">
      <c r="A50" s="11"/>
      <c r="B50" s="11"/>
    </row>
    <row r="51" spans="1:2" x14ac:dyDescent="0.25">
      <c r="A51" s="11"/>
      <c r="B51" s="11"/>
    </row>
    <row r="52" spans="1:2" x14ac:dyDescent="0.25">
      <c r="A52" s="11"/>
      <c r="B52" s="11"/>
    </row>
    <row r="53" spans="1:2" x14ac:dyDescent="0.25">
      <c r="A53" s="11"/>
      <c r="B53" s="11"/>
    </row>
    <row r="54" spans="1:2" x14ac:dyDescent="0.25">
      <c r="A54" s="11"/>
      <c r="B54" s="11"/>
    </row>
    <row r="55" spans="1:2" x14ac:dyDescent="0.25">
      <c r="A55" s="11"/>
      <c r="B55" s="11"/>
    </row>
    <row r="56" spans="1:2" x14ac:dyDescent="0.25">
      <c r="A56" s="11"/>
      <c r="B56" s="11"/>
    </row>
    <row r="57" spans="1:2" x14ac:dyDescent="0.25">
      <c r="A57" s="11"/>
      <c r="B57" s="11"/>
    </row>
    <row r="58" spans="1:2" x14ac:dyDescent="0.25">
      <c r="A58" s="11"/>
      <c r="B58" s="11"/>
    </row>
    <row r="59" spans="1:2" x14ac:dyDescent="0.25">
      <c r="A59" s="11"/>
      <c r="B59" s="11"/>
    </row>
    <row r="60" spans="1:2" x14ac:dyDescent="0.25">
      <c r="A60" s="11"/>
      <c r="B60" s="11"/>
    </row>
    <row r="61" spans="1:2" x14ac:dyDescent="0.25">
      <c r="A61" s="11"/>
      <c r="B61" s="11"/>
    </row>
    <row r="62" spans="1:2" x14ac:dyDescent="0.25">
      <c r="A62" s="11"/>
      <c r="B62" s="11"/>
    </row>
    <row r="63" spans="1:2" x14ac:dyDescent="0.25">
      <c r="A63" s="11"/>
      <c r="B63" s="11"/>
    </row>
    <row r="64" spans="1:2" x14ac:dyDescent="0.25">
      <c r="A64" s="11"/>
      <c r="B64" s="11"/>
    </row>
    <row r="65" spans="1:2" x14ac:dyDescent="0.25">
      <c r="A65" s="11"/>
      <c r="B65" s="11"/>
    </row>
    <row r="66" spans="1:2" x14ac:dyDescent="0.25">
      <c r="A66" s="11"/>
      <c r="B66" s="11"/>
    </row>
    <row r="67" spans="1:2" x14ac:dyDescent="0.25">
      <c r="A67" s="11"/>
      <c r="B67" s="11"/>
    </row>
    <row r="68" spans="1:2" x14ac:dyDescent="0.25">
      <c r="A68" s="11"/>
      <c r="B68" s="11"/>
    </row>
    <row r="69" spans="1:2" x14ac:dyDescent="0.25">
      <c r="A69" s="11"/>
      <c r="B69" s="11"/>
    </row>
    <row r="70" spans="1:2" x14ac:dyDescent="0.25">
      <c r="A70" s="11"/>
      <c r="B70" s="11"/>
    </row>
    <row r="71" spans="1:2" x14ac:dyDescent="0.25">
      <c r="A71" s="11"/>
      <c r="B71" s="11"/>
    </row>
    <row r="72" spans="1:2" x14ac:dyDescent="0.25">
      <c r="A72" s="11"/>
      <c r="B72" s="11"/>
    </row>
    <row r="73" spans="1:2" x14ac:dyDescent="0.25">
      <c r="A73" s="11"/>
      <c r="B73" s="11"/>
    </row>
    <row r="74" spans="1:2" x14ac:dyDescent="0.25">
      <c r="A74" s="11"/>
      <c r="B74" s="11"/>
    </row>
    <row r="75" spans="1:2" x14ac:dyDescent="0.25">
      <c r="A75" s="11"/>
      <c r="B75" s="11"/>
    </row>
    <row r="76" spans="1:2" x14ac:dyDescent="0.25">
      <c r="A76" s="11"/>
      <c r="B76" s="11"/>
    </row>
    <row r="77" spans="1:2" x14ac:dyDescent="0.25">
      <c r="A77" s="11"/>
      <c r="B77" s="11"/>
    </row>
    <row r="78" spans="1:2" x14ac:dyDescent="0.25">
      <c r="A78" s="11"/>
      <c r="B78" s="11"/>
    </row>
    <row r="79" spans="1:2" x14ac:dyDescent="0.25">
      <c r="A79" s="11"/>
      <c r="B79" s="11"/>
    </row>
    <row r="80" spans="1:2" x14ac:dyDescent="0.25">
      <c r="A80" s="11"/>
      <c r="B80" s="11"/>
    </row>
    <row r="81" spans="1:2" x14ac:dyDescent="0.25">
      <c r="A81" s="11"/>
      <c r="B81" s="11"/>
    </row>
    <row r="82" spans="1:2" x14ac:dyDescent="0.25">
      <c r="A82" s="11"/>
      <c r="B82" s="11"/>
    </row>
    <row r="83" spans="1:2" x14ac:dyDescent="0.25">
      <c r="A83" s="11"/>
      <c r="B83" s="11"/>
    </row>
    <row r="84" spans="1:2" x14ac:dyDescent="0.25">
      <c r="A84" s="11"/>
      <c r="B84" s="11"/>
    </row>
    <row r="85" spans="1:2" x14ac:dyDescent="0.25">
      <c r="A85" s="11"/>
      <c r="B85" s="11"/>
    </row>
  </sheetData>
  <autoFilter ref="A6:F37"/>
  <mergeCells count="1">
    <mergeCell ref="A1:F1"/>
  </mergeCells>
  <printOptions gridLines="1"/>
  <pageMargins left="0.23622047244094491" right="0.19685039370078741" top="0.6692913385826772" bottom="0.94488188976377963" header="0.39370078740157483" footer="0.70866141732283472"/>
  <pageSetup paperSize="9" scale="55" fitToHeight="0" orientation="portrait" horizontalDpi="4294967294" verticalDpi="4294967294" r:id="rId1"/>
  <headerFooter>
    <oddFooter>&amp;L&amp;A&amp;R&amp;P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16</vt:i4>
      </vt:variant>
    </vt:vector>
  </HeadingPairs>
  <TitlesOfParts>
    <vt:vector size="30" baseType="lpstr">
      <vt:lpstr>Итог.оценка</vt:lpstr>
      <vt:lpstr>Итог.оценка (гр.1)</vt:lpstr>
      <vt:lpstr>Итог.оценка (гр.2)</vt:lpstr>
      <vt:lpstr>Итог.оценка (гр.3)</vt:lpstr>
      <vt:lpstr>Свод 1</vt:lpstr>
      <vt:lpstr>1.1</vt:lpstr>
      <vt:lpstr>1.2</vt:lpstr>
      <vt:lpstr>1.3</vt:lpstr>
      <vt:lpstr>1.4</vt:lpstr>
      <vt:lpstr>1.5</vt:lpstr>
      <vt:lpstr>Свод 2</vt:lpstr>
      <vt:lpstr>2.1</vt:lpstr>
      <vt:lpstr>2.2</vt:lpstr>
      <vt:lpstr>2.3</vt:lpstr>
      <vt:lpstr>'1.2'!Заголовки_для_печати</vt:lpstr>
      <vt:lpstr>'1.4'!Заголовки_для_печати</vt:lpstr>
      <vt:lpstr>'1.5'!Заголовки_для_печати</vt:lpstr>
      <vt:lpstr>'2.1'!Заголовки_для_печати</vt:lpstr>
      <vt:lpstr>'2.2'!Заголовки_для_печати</vt:lpstr>
      <vt:lpstr>'2.3'!Заголовки_для_печати</vt:lpstr>
      <vt:lpstr>'Свод 1'!Заголовки_для_печати</vt:lpstr>
      <vt:lpstr>'Свод 2'!Заголовки_для_печати</vt:lpstr>
      <vt:lpstr>'1.2'!Область_печати</vt:lpstr>
      <vt:lpstr>'1.3'!Область_печати</vt:lpstr>
      <vt:lpstr>'1.4'!Область_печати</vt:lpstr>
      <vt:lpstr>'2.1'!Область_печати</vt:lpstr>
      <vt:lpstr>'2.2'!Область_печати</vt:lpstr>
      <vt:lpstr>'2.3'!Область_печати</vt:lpstr>
      <vt:lpstr>'Свод 1'!Область_печати</vt:lpstr>
      <vt:lpstr>'Свод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2021-11-01T12:13:10Z</dcterms:modified>
</cp:coreProperties>
</file>